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 activeTab="1"/>
  </bookViews>
  <sheets>
    <sheet name="Rekapitulace stavby" sheetId="1" r:id="rId1"/>
    <sheet name="2018-05 - MDK Sokolov - O..." sheetId="2" r:id="rId2"/>
    <sheet name="Pokyny pro vyplnění" sheetId="3" r:id="rId3"/>
  </sheets>
  <definedNames>
    <definedName name="_xlnm._FilterDatabase" localSheetId="1" hidden="1">'2018-05 - MDK Sokolov - O...'!$C$87:$L$389</definedName>
    <definedName name="_xlnm.Print_Titles" localSheetId="1">'2018-05 - MDK Sokolov - O...'!$87:$87</definedName>
    <definedName name="_xlnm.Print_Titles" localSheetId="0">'Rekapitulace stavby'!$49:$49</definedName>
    <definedName name="_xlnm.Print_Area" localSheetId="1">'2018-05 - MDK Sokolov - O...'!$C$4:$K$36,'2018-05 - MDK Sokolov - O...'!$C$42:$K$71,'2018-05 - MDK Sokolov - O...'!$C$77:$L$389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L47" i="1" l="1"/>
  <c r="L46" i="1"/>
  <c r="L44" i="1"/>
  <c r="F15" i="2"/>
  <c r="F50" i="2"/>
  <c r="R385" i="2" l="1"/>
  <c r="J69" i="2" s="1"/>
  <c r="T385" i="2"/>
  <c r="Q383" i="2"/>
  <c r="X170" i="2"/>
  <c r="BK170" i="2"/>
  <c r="K170" i="2" s="1"/>
  <c r="BA52" i="1"/>
  <c r="AZ52" i="1"/>
  <c r="BI389" i="2"/>
  <c r="BH389" i="2"/>
  <c r="BG389" i="2"/>
  <c r="BF389" i="2"/>
  <c r="R389" i="2"/>
  <c r="R388" i="2" s="1"/>
  <c r="J70" i="2" s="1"/>
  <c r="Q389" i="2"/>
  <c r="Q388" i="2" s="1"/>
  <c r="I70" i="2" s="1"/>
  <c r="X389" i="2"/>
  <c r="X388" i="2" s="1"/>
  <c r="V389" i="2"/>
  <c r="V388" i="2" s="1"/>
  <c r="T389" i="2"/>
  <c r="T388" i="2" s="1"/>
  <c r="P389" i="2"/>
  <c r="BI387" i="2"/>
  <c r="BH387" i="2"/>
  <c r="BG387" i="2"/>
  <c r="BF387" i="2"/>
  <c r="R387" i="2"/>
  <c r="Q387" i="2"/>
  <c r="X387" i="2"/>
  <c r="V387" i="2"/>
  <c r="T387" i="2"/>
  <c r="P387" i="2"/>
  <c r="BI386" i="2"/>
  <c r="BH386" i="2"/>
  <c r="BG386" i="2"/>
  <c r="BF386" i="2"/>
  <c r="R386" i="2"/>
  <c r="Q386" i="2"/>
  <c r="Q385" i="2" s="1"/>
  <c r="X386" i="2"/>
  <c r="X385" i="2" s="1"/>
  <c r="V386" i="2"/>
  <c r="V385" i="2" s="1"/>
  <c r="T386" i="2"/>
  <c r="K386" i="2"/>
  <c r="BE386" i="2" s="1"/>
  <c r="P386" i="2"/>
  <c r="BK386" i="2" s="1"/>
  <c r="I69" i="2"/>
  <c r="BI384" i="2"/>
  <c r="BH384" i="2"/>
  <c r="BG384" i="2"/>
  <c r="BF384" i="2"/>
  <c r="R384" i="2"/>
  <c r="R383" i="2" s="1"/>
  <c r="Q384" i="2"/>
  <c r="X384" i="2"/>
  <c r="X383" i="2" s="1"/>
  <c r="X382" i="2" s="1"/>
  <c r="V384" i="2"/>
  <c r="V383" i="2" s="1"/>
  <c r="T384" i="2"/>
  <c r="T383" i="2" s="1"/>
  <c r="T382" i="2" s="1"/>
  <c r="K384" i="2"/>
  <c r="BE384" i="2" s="1"/>
  <c r="P384" i="2"/>
  <c r="BK384" i="2" s="1"/>
  <c r="BK383" i="2" s="1"/>
  <c r="K383" i="2" s="1"/>
  <c r="K68" i="2" s="1"/>
  <c r="BI377" i="2"/>
  <c r="BH377" i="2"/>
  <c r="BG377" i="2"/>
  <c r="BF377" i="2"/>
  <c r="R377" i="2"/>
  <c r="Q377" i="2"/>
  <c r="X377" i="2"/>
  <c r="V377" i="2"/>
  <c r="V355" i="2" s="1"/>
  <c r="T377" i="2"/>
  <c r="P377" i="2"/>
  <c r="BI364" i="2"/>
  <c r="BH364" i="2"/>
  <c r="BG364" i="2"/>
  <c r="BF364" i="2"/>
  <c r="R364" i="2"/>
  <c r="Q364" i="2"/>
  <c r="X364" i="2"/>
  <c r="V364" i="2"/>
  <c r="T364" i="2"/>
  <c r="K364" i="2"/>
  <c r="BE364" i="2" s="1"/>
  <c r="P364" i="2"/>
  <c r="BK364" i="2" s="1"/>
  <c r="BI356" i="2"/>
  <c r="BH356" i="2"/>
  <c r="BG356" i="2"/>
  <c r="BF356" i="2"/>
  <c r="R356" i="2"/>
  <c r="R355" i="2" s="1"/>
  <c r="Q356" i="2"/>
  <c r="Q355" i="2" s="1"/>
  <c r="I66" i="2" s="1"/>
  <c r="X356" i="2"/>
  <c r="X355" i="2" s="1"/>
  <c r="V356" i="2"/>
  <c r="T356" i="2"/>
  <c r="T355" i="2" s="1"/>
  <c r="BK356" i="2"/>
  <c r="K356" i="2"/>
  <c r="BE356" i="2" s="1"/>
  <c r="P356" i="2"/>
  <c r="J66" i="2"/>
  <c r="BI354" i="2"/>
  <c r="BH354" i="2"/>
  <c r="BG354" i="2"/>
  <c r="BF354" i="2"/>
  <c r="R354" i="2"/>
  <c r="Q354" i="2"/>
  <c r="X354" i="2"/>
  <c r="V354" i="2"/>
  <c r="T354" i="2"/>
  <c r="BK354" i="2"/>
  <c r="K354" i="2"/>
  <c r="BE354" i="2" s="1"/>
  <c r="P354" i="2"/>
  <c r="BI351" i="2"/>
  <c r="BH351" i="2"/>
  <c r="BG351" i="2"/>
  <c r="BF351" i="2"/>
  <c r="R351" i="2"/>
  <c r="Q351" i="2"/>
  <c r="X351" i="2"/>
  <c r="V351" i="2"/>
  <c r="T351" i="2"/>
  <c r="BK351" i="2"/>
  <c r="K351" i="2"/>
  <c r="BE351" i="2" s="1"/>
  <c r="P351" i="2"/>
  <c r="BI348" i="2"/>
  <c r="BH348" i="2"/>
  <c r="BG348" i="2"/>
  <c r="BF348" i="2"/>
  <c r="R348" i="2"/>
  <c r="Q348" i="2"/>
  <c r="X348" i="2"/>
  <c r="V348" i="2"/>
  <c r="T348" i="2"/>
  <c r="P348" i="2"/>
  <c r="BI341" i="2"/>
  <c r="BH341" i="2"/>
  <c r="BG341" i="2"/>
  <c r="BF341" i="2"/>
  <c r="R341" i="2"/>
  <c r="Q341" i="2"/>
  <c r="X341" i="2"/>
  <c r="V341" i="2"/>
  <c r="T341" i="2"/>
  <c r="K341" i="2"/>
  <c r="BE341" i="2" s="1"/>
  <c r="P341" i="2"/>
  <c r="BK341" i="2" s="1"/>
  <c r="BI336" i="2"/>
  <c r="BH336" i="2"/>
  <c r="BG336" i="2"/>
  <c r="BF336" i="2"/>
  <c r="R336" i="2"/>
  <c r="Q336" i="2"/>
  <c r="X336" i="2"/>
  <c r="V336" i="2"/>
  <c r="T336" i="2"/>
  <c r="BK336" i="2"/>
  <c r="K336" i="2"/>
  <c r="BE336" i="2" s="1"/>
  <c r="P336" i="2"/>
  <c r="BI332" i="2"/>
  <c r="BH332" i="2"/>
  <c r="BG332" i="2"/>
  <c r="BF332" i="2"/>
  <c r="R332" i="2"/>
  <c r="R331" i="2" s="1"/>
  <c r="J65" i="2" s="1"/>
  <c r="Q332" i="2"/>
  <c r="X332" i="2"/>
  <c r="V332" i="2"/>
  <c r="V331" i="2" s="1"/>
  <c r="T332" i="2"/>
  <c r="T331" i="2" s="1"/>
  <c r="BK332" i="2"/>
  <c r="K332" i="2"/>
  <c r="BE332" i="2" s="1"/>
  <c r="P332" i="2"/>
  <c r="BI330" i="2"/>
  <c r="BH330" i="2"/>
  <c r="BG330" i="2"/>
  <c r="BF330" i="2"/>
  <c r="R330" i="2"/>
  <c r="Q330" i="2"/>
  <c r="X330" i="2"/>
  <c r="V330" i="2"/>
  <c r="T330" i="2"/>
  <c r="BK330" i="2"/>
  <c r="K330" i="2"/>
  <c r="BE330" i="2" s="1"/>
  <c r="P330" i="2"/>
  <c r="BI323" i="2"/>
  <c r="BH323" i="2"/>
  <c r="BG323" i="2"/>
  <c r="BF323" i="2"/>
  <c r="R323" i="2"/>
  <c r="Q323" i="2"/>
  <c r="X323" i="2"/>
  <c r="V323" i="2"/>
  <c r="T323" i="2"/>
  <c r="P323" i="2"/>
  <c r="BI316" i="2"/>
  <c r="BH316" i="2"/>
  <c r="BG316" i="2"/>
  <c r="BF316" i="2"/>
  <c r="R316" i="2"/>
  <c r="Q316" i="2"/>
  <c r="X316" i="2"/>
  <c r="V316" i="2"/>
  <c r="T316" i="2"/>
  <c r="K316" i="2"/>
  <c r="BE316" i="2" s="1"/>
  <c r="P316" i="2"/>
  <c r="BK316" i="2" s="1"/>
  <c r="BI309" i="2"/>
  <c r="BH309" i="2"/>
  <c r="BG309" i="2"/>
  <c r="BF309" i="2"/>
  <c r="R309" i="2"/>
  <c r="Q309" i="2"/>
  <c r="Q301" i="2" s="1"/>
  <c r="I64" i="2" s="1"/>
  <c r="X309" i="2"/>
  <c r="V309" i="2"/>
  <c r="T309" i="2"/>
  <c r="BK309" i="2"/>
  <c r="K309" i="2"/>
  <c r="BE309" i="2" s="1"/>
  <c r="P309" i="2"/>
  <c r="BI302" i="2"/>
  <c r="BH302" i="2"/>
  <c r="BG302" i="2"/>
  <c r="BF302" i="2"/>
  <c r="R302" i="2"/>
  <c r="R301" i="2" s="1"/>
  <c r="J64" i="2" s="1"/>
  <c r="Q302" i="2"/>
  <c r="X302" i="2"/>
  <c r="X301" i="2" s="1"/>
  <c r="V302" i="2"/>
  <c r="V301" i="2" s="1"/>
  <c r="T302" i="2"/>
  <c r="T301" i="2" s="1"/>
  <c r="BK302" i="2"/>
  <c r="K302" i="2"/>
  <c r="BE302" i="2" s="1"/>
  <c r="P302" i="2"/>
  <c r="BI300" i="2"/>
  <c r="BH300" i="2"/>
  <c r="BG300" i="2"/>
  <c r="BF300" i="2"/>
  <c r="R300" i="2"/>
  <c r="Q300" i="2"/>
  <c r="X300" i="2"/>
  <c r="V300" i="2"/>
  <c r="T300" i="2"/>
  <c r="BK300" i="2"/>
  <c r="K300" i="2"/>
  <c r="BE300" i="2" s="1"/>
  <c r="P300" i="2"/>
  <c r="BI294" i="2"/>
  <c r="BH294" i="2"/>
  <c r="BG294" i="2"/>
  <c r="BF294" i="2"/>
  <c r="R294" i="2"/>
  <c r="Q294" i="2"/>
  <c r="X294" i="2"/>
  <c r="V294" i="2"/>
  <c r="T294" i="2"/>
  <c r="P294" i="2"/>
  <c r="BI289" i="2"/>
  <c r="BH289" i="2"/>
  <c r="BG289" i="2"/>
  <c r="BF289" i="2"/>
  <c r="R289" i="2"/>
  <c r="R288" i="2" s="1"/>
  <c r="J63" i="2" s="1"/>
  <c r="Q289" i="2"/>
  <c r="Q288" i="2" s="1"/>
  <c r="X289" i="2"/>
  <c r="X288" i="2" s="1"/>
  <c r="V289" i="2"/>
  <c r="V288" i="2" s="1"/>
  <c r="T289" i="2"/>
  <c r="T288" i="2" s="1"/>
  <c r="K289" i="2"/>
  <c r="BE289" i="2" s="1"/>
  <c r="P289" i="2"/>
  <c r="BK289" i="2" s="1"/>
  <c r="I63" i="2"/>
  <c r="BI287" i="2"/>
  <c r="BH287" i="2"/>
  <c r="BG287" i="2"/>
  <c r="BF287" i="2"/>
  <c r="R287" i="2"/>
  <c r="Q287" i="2"/>
  <c r="X287" i="2"/>
  <c r="V287" i="2"/>
  <c r="T287" i="2"/>
  <c r="K287" i="2"/>
  <c r="BE287" i="2" s="1"/>
  <c r="P287" i="2"/>
  <c r="BK287" i="2" s="1"/>
  <c r="BI281" i="2"/>
  <c r="BH281" i="2"/>
  <c r="BG281" i="2"/>
  <c r="BF281" i="2"/>
  <c r="R281" i="2"/>
  <c r="Q281" i="2"/>
  <c r="X281" i="2"/>
  <c r="V281" i="2"/>
  <c r="T281" i="2"/>
  <c r="BK281" i="2"/>
  <c r="K281" i="2"/>
  <c r="BE281" i="2" s="1"/>
  <c r="P281" i="2"/>
  <c r="BI276" i="2"/>
  <c r="BH276" i="2"/>
  <c r="BG276" i="2"/>
  <c r="BF276" i="2"/>
  <c r="R276" i="2"/>
  <c r="Q276" i="2"/>
  <c r="X276" i="2"/>
  <c r="V276" i="2"/>
  <c r="T276" i="2"/>
  <c r="BK276" i="2"/>
  <c r="K276" i="2"/>
  <c r="BE276" i="2" s="1"/>
  <c r="P276" i="2"/>
  <c r="BI272" i="2"/>
  <c r="BH272" i="2"/>
  <c r="BG272" i="2"/>
  <c r="BF272" i="2"/>
  <c r="R272" i="2"/>
  <c r="Q272" i="2"/>
  <c r="X272" i="2"/>
  <c r="V272" i="2"/>
  <c r="V262" i="2" s="1"/>
  <c r="T272" i="2"/>
  <c r="P272" i="2"/>
  <c r="BI269" i="2"/>
  <c r="BH269" i="2"/>
  <c r="BG269" i="2"/>
  <c r="BF269" i="2"/>
  <c r="R269" i="2"/>
  <c r="Q269" i="2"/>
  <c r="X269" i="2"/>
  <c r="V269" i="2"/>
  <c r="T269" i="2"/>
  <c r="K269" i="2"/>
  <c r="BE269" i="2" s="1"/>
  <c r="P269" i="2"/>
  <c r="BK269" i="2" s="1"/>
  <c r="BI263" i="2"/>
  <c r="BH263" i="2"/>
  <c r="BG263" i="2"/>
  <c r="BF263" i="2"/>
  <c r="R263" i="2"/>
  <c r="R262" i="2" s="1"/>
  <c r="Q263" i="2"/>
  <c r="X263" i="2"/>
  <c r="V263" i="2"/>
  <c r="T263" i="2"/>
  <c r="T262" i="2" s="1"/>
  <c r="BK263" i="2"/>
  <c r="P263" i="2"/>
  <c r="K263" i="2" s="1"/>
  <c r="BE263" i="2" s="1"/>
  <c r="J62" i="2"/>
  <c r="BI261" i="2"/>
  <c r="BH261" i="2"/>
  <c r="BG261" i="2"/>
  <c r="BF261" i="2"/>
  <c r="R261" i="2"/>
  <c r="Q261" i="2"/>
  <c r="X261" i="2"/>
  <c r="V261" i="2"/>
  <c r="T261" i="2"/>
  <c r="BK261" i="2"/>
  <c r="P261" i="2"/>
  <c r="K261" i="2" s="1"/>
  <c r="BE261" i="2" s="1"/>
  <c r="BI252" i="2"/>
  <c r="BH252" i="2"/>
  <c r="BG252" i="2"/>
  <c r="BF252" i="2"/>
  <c r="R252" i="2"/>
  <c r="R173" i="2" s="1"/>
  <c r="Q252" i="2"/>
  <c r="X252" i="2"/>
  <c r="V252" i="2"/>
  <c r="T252" i="2"/>
  <c r="BK252" i="2"/>
  <c r="K252" i="2"/>
  <c r="BE252" i="2" s="1"/>
  <c r="P252" i="2"/>
  <c r="BI244" i="2"/>
  <c r="BH244" i="2"/>
  <c r="BG244" i="2"/>
  <c r="BF244" i="2"/>
  <c r="R244" i="2"/>
  <c r="Q244" i="2"/>
  <c r="X244" i="2"/>
  <c r="V244" i="2"/>
  <c r="T244" i="2"/>
  <c r="P244" i="2"/>
  <c r="BI233" i="2"/>
  <c r="BH233" i="2"/>
  <c r="BG233" i="2"/>
  <c r="BF233" i="2"/>
  <c r="R233" i="2"/>
  <c r="Q233" i="2"/>
  <c r="X233" i="2"/>
  <c r="V233" i="2"/>
  <c r="T233" i="2"/>
  <c r="K233" i="2"/>
  <c r="BE233" i="2" s="1"/>
  <c r="P233" i="2"/>
  <c r="BK233" i="2" s="1"/>
  <c r="BI223" i="2"/>
  <c r="BH223" i="2"/>
  <c r="BG223" i="2"/>
  <c r="BF223" i="2"/>
  <c r="R223" i="2"/>
  <c r="Q223" i="2"/>
  <c r="X223" i="2"/>
  <c r="V223" i="2"/>
  <c r="T223" i="2"/>
  <c r="BK223" i="2"/>
  <c r="P223" i="2"/>
  <c r="K223" i="2" s="1"/>
  <c r="BE223" i="2" s="1"/>
  <c r="BI214" i="2"/>
  <c r="BH214" i="2"/>
  <c r="BG214" i="2"/>
  <c r="BF214" i="2"/>
  <c r="R214" i="2"/>
  <c r="Q214" i="2"/>
  <c r="X214" i="2"/>
  <c r="V214" i="2"/>
  <c r="T214" i="2"/>
  <c r="BK214" i="2"/>
  <c r="K214" i="2"/>
  <c r="BE214" i="2" s="1"/>
  <c r="P214" i="2"/>
  <c r="BI206" i="2"/>
  <c r="BH206" i="2"/>
  <c r="BG206" i="2"/>
  <c r="BF206" i="2"/>
  <c r="R206" i="2"/>
  <c r="Q206" i="2"/>
  <c r="X206" i="2"/>
  <c r="V206" i="2"/>
  <c r="T206" i="2"/>
  <c r="P206" i="2"/>
  <c r="BI195" i="2"/>
  <c r="BH195" i="2"/>
  <c r="BG195" i="2"/>
  <c r="BF195" i="2"/>
  <c r="R195" i="2"/>
  <c r="Q195" i="2"/>
  <c r="X195" i="2"/>
  <c r="V195" i="2"/>
  <c r="T195" i="2"/>
  <c r="K195" i="2"/>
  <c r="BE195" i="2" s="1"/>
  <c r="P195" i="2"/>
  <c r="BK195" i="2" s="1"/>
  <c r="BI184" i="2"/>
  <c r="BH184" i="2"/>
  <c r="BG184" i="2"/>
  <c r="BF184" i="2"/>
  <c r="R184" i="2"/>
  <c r="Q184" i="2"/>
  <c r="X184" i="2"/>
  <c r="V184" i="2"/>
  <c r="T184" i="2"/>
  <c r="BK184" i="2"/>
  <c r="P184" i="2"/>
  <c r="K184" i="2" s="1"/>
  <c r="BE184" i="2" s="1"/>
  <c r="BI179" i="2"/>
  <c r="BH179" i="2"/>
  <c r="BG179" i="2"/>
  <c r="BF179" i="2"/>
  <c r="R179" i="2"/>
  <c r="Q179" i="2"/>
  <c r="X179" i="2"/>
  <c r="V179" i="2"/>
  <c r="T179" i="2"/>
  <c r="T173" i="2" s="1"/>
  <c r="T172" i="2" s="1"/>
  <c r="BK179" i="2"/>
  <c r="K179" i="2"/>
  <c r="BE179" i="2" s="1"/>
  <c r="P179" i="2"/>
  <c r="BI174" i="2"/>
  <c r="BH174" i="2"/>
  <c r="BG174" i="2"/>
  <c r="BF174" i="2"/>
  <c r="R174" i="2"/>
  <c r="Q174" i="2"/>
  <c r="Q173" i="2" s="1"/>
  <c r="I61" i="2" s="1"/>
  <c r="X174" i="2"/>
  <c r="X173" i="2" s="1"/>
  <c r="V174" i="2"/>
  <c r="T174" i="2"/>
  <c r="P174" i="2"/>
  <c r="BI171" i="2"/>
  <c r="BH171" i="2"/>
  <c r="BG171" i="2"/>
  <c r="BF171" i="2"/>
  <c r="R171" i="2"/>
  <c r="R170" i="2" s="1"/>
  <c r="J59" i="2" s="1"/>
  <c r="Q171" i="2"/>
  <c r="Q170" i="2" s="1"/>
  <c r="I59" i="2" s="1"/>
  <c r="X171" i="2"/>
  <c r="V171" i="2"/>
  <c r="V170" i="2" s="1"/>
  <c r="T171" i="2"/>
  <c r="T170" i="2" s="1"/>
  <c r="BK171" i="2"/>
  <c r="K171" i="2"/>
  <c r="BE171" i="2" s="1"/>
  <c r="P171" i="2"/>
  <c r="K59" i="2"/>
  <c r="BI169" i="2"/>
  <c r="BH169" i="2"/>
  <c r="BG169" i="2"/>
  <c r="BF169" i="2"/>
  <c r="R169" i="2"/>
  <c r="Q169" i="2"/>
  <c r="X169" i="2"/>
  <c r="V169" i="2"/>
  <c r="T169" i="2"/>
  <c r="BK169" i="2"/>
  <c r="K169" i="2"/>
  <c r="BE169" i="2" s="1"/>
  <c r="P169" i="2"/>
  <c r="BI168" i="2"/>
  <c r="BH168" i="2"/>
  <c r="BG168" i="2"/>
  <c r="BF168" i="2"/>
  <c r="R168" i="2"/>
  <c r="Q168" i="2"/>
  <c r="X168" i="2"/>
  <c r="V168" i="2"/>
  <c r="V166" i="2" s="1"/>
  <c r="T168" i="2"/>
  <c r="P168" i="2"/>
  <c r="BI167" i="2"/>
  <c r="BH167" i="2"/>
  <c r="BG167" i="2"/>
  <c r="BF167" i="2"/>
  <c r="R167" i="2"/>
  <c r="R166" i="2" s="1"/>
  <c r="J58" i="2" s="1"/>
  <c r="Q167" i="2"/>
  <c r="Q166" i="2" s="1"/>
  <c r="X167" i="2"/>
  <c r="X166" i="2" s="1"/>
  <c r="V167" i="2"/>
  <c r="T167" i="2"/>
  <c r="T166" i="2" s="1"/>
  <c r="K167" i="2"/>
  <c r="BE167" i="2" s="1"/>
  <c r="P167" i="2"/>
  <c r="BK167" i="2" s="1"/>
  <c r="I58" i="2"/>
  <c r="BI161" i="2"/>
  <c r="BH161" i="2"/>
  <c r="BG161" i="2"/>
  <c r="BF161" i="2"/>
  <c r="R161" i="2"/>
  <c r="Q161" i="2"/>
  <c r="X161" i="2"/>
  <c r="V161" i="2"/>
  <c r="T161" i="2"/>
  <c r="K161" i="2"/>
  <c r="BE161" i="2" s="1"/>
  <c r="P161" i="2"/>
  <c r="BK161" i="2" s="1"/>
  <c r="BI156" i="2"/>
  <c r="BH156" i="2"/>
  <c r="BG156" i="2"/>
  <c r="BF156" i="2"/>
  <c r="R156" i="2"/>
  <c r="Q156" i="2"/>
  <c r="X156" i="2"/>
  <c r="V156" i="2"/>
  <c r="T156" i="2"/>
  <c r="P156" i="2"/>
  <c r="K156" i="2" s="1"/>
  <c r="BE156" i="2" s="1"/>
  <c r="BI151" i="2"/>
  <c r="BH151" i="2"/>
  <c r="BG151" i="2"/>
  <c r="BF151" i="2"/>
  <c r="R151" i="2"/>
  <c r="Q151" i="2"/>
  <c r="X151" i="2"/>
  <c r="V151" i="2"/>
  <c r="T151" i="2"/>
  <c r="T105" i="2" s="1"/>
  <c r="BK151" i="2"/>
  <c r="K151" i="2"/>
  <c r="BE151" i="2" s="1"/>
  <c r="P151" i="2"/>
  <c r="BI146" i="2"/>
  <c r="BH146" i="2"/>
  <c r="BG146" i="2"/>
  <c r="BF146" i="2"/>
  <c r="BE146" i="2"/>
  <c r="R146" i="2"/>
  <c r="Q146" i="2"/>
  <c r="X146" i="2"/>
  <c r="V146" i="2"/>
  <c r="T146" i="2"/>
  <c r="P146" i="2"/>
  <c r="K146" i="2" s="1"/>
  <c r="BI142" i="2"/>
  <c r="BH142" i="2"/>
  <c r="BG142" i="2"/>
  <c r="BF142" i="2"/>
  <c r="R142" i="2"/>
  <c r="Q142" i="2"/>
  <c r="X142" i="2"/>
  <c r="V142" i="2"/>
  <c r="T142" i="2"/>
  <c r="P142" i="2"/>
  <c r="BK142" i="2" s="1"/>
  <c r="BI133" i="2"/>
  <c r="BH133" i="2"/>
  <c r="BG133" i="2"/>
  <c r="BF133" i="2"/>
  <c r="R133" i="2"/>
  <c r="Q133" i="2"/>
  <c r="X133" i="2"/>
  <c r="V133" i="2"/>
  <c r="T133" i="2"/>
  <c r="P133" i="2"/>
  <c r="BK133" i="2" s="1"/>
  <c r="BI126" i="2"/>
  <c r="BH126" i="2"/>
  <c r="BG126" i="2"/>
  <c r="BF126" i="2"/>
  <c r="R126" i="2"/>
  <c r="Q126" i="2"/>
  <c r="X126" i="2"/>
  <c r="V126" i="2"/>
  <c r="T126" i="2"/>
  <c r="BK126" i="2"/>
  <c r="K126" i="2"/>
  <c r="BE126" i="2" s="1"/>
  <c r="P126" i="2"/>
  <c r="BI119" i="2"/>
  <c r="BH119" i="2"/>
  <c r="BG119" i="2"/>
  <c r="BF119" i="2"/>
  <c r="R119" i="2"/>
  <c r="Q119" i="2"/>
  <c r="X119" i="2"/>
  <c r="V119" i="2"/>
  <c r="T119" i="2"/>
  <c r="P119" i="2"/>
  <c r="K119" i="2" s="1"/>
  <c r="BE119" i="2" s="1"/>
  <c r="BI114" i="2"/>
  <c r="BH114" i="2"/>
  <c r="BG114" i="2"/>
  <c r="BF114" i="2"/>
  <c r="R114" i="2"/>
  <c r="Q114" i="2"/>
  <c r="X114" i="2"/>
  <c r="V114" i="2"/>
  <c r="T114" i="2"/>
  <c r="P114" i="2"/>
  <c r="BK114" i="2" s="1"/>
  <c r="BI106" i="2"/>
  <c r="BH106" i="2"/>
  <c r="BG106" i="2"/>
  <c r="BF106" i="2"/>
  <c r="R106" i="2"/>
  <c r="Q106" i="2"/>
  <c r="X106" i="2"/>
  <c r="X105" i="2" s="1"/>
  <c r="V106" i="2"/>
  <c r="T106" i="2"/>
  <c r="BK106" i="2"/>
  <c r="K106" i="2"/>
  <c r="BE106" i="2" s="1"/>
  <c r="P106" i="2"/>
  <c r="BI102" i="2"/>
  <c r="BH102" i="2"/>
  <c r="BG102" i="2"/>
  <c r="BF102" i="2"/>
  <c r="R102" i="2"/>
  <c r="Q102" i="2"/>
  <c r="X102" i="2"/>
  <c r="V102" i="2"/>
  <c r="T102" i="2"/>
  <c r="BK102" i="2"/>
  <c r="K102" i="2"/>
  <c r="BE102" i="2" s="1"/>
  <c r="P102" i="2"/>
  <c r="BI98" i="2"/>
  <c r="BH98" i="2"/>
  <c r="BG98" i="2"/>
  <c r="BF98" i="2"/>
  <c r="R98" i="2"/>
  <c r="Q98" i="2"/>
  <c r="X98" i="2"/>
  <c r="V98" i="2"/>
  <c r="T98" i="2"/>
  <c r="BK98" i="2"/>
  <c r="P98" i="2"/>
  <c r="K98" i="2" s="1"/>
  <c r="BE98" i="2" s="1"/>
  <c r="BI91" i="2"/>
  <c r="BH91" i="2"/>
  <c r="F33" i="2" s="1"/>
  <c r="BE52" i="1" s="1"/>
  <c r="BE51" i="1" s="1"/>
  <c r="BG91" i="2"/>
  <c r="BF91" i="2"/>
  <c r="R91" i="2"/>
  <c r="R90" i="2" s="1"/>
  <c r="Q91" i="2"/>
  <c r="Q90" i="2" s="1"/>
  <c r="X91" i="2"/>
  <c r="V91" i="2"/>
  <c r="V90" i="2" s="1"/>
  <c r="T91" i="2"/>
  <c r="T90" i="2" s="1"/>
  <c r="P91" i="2"/>
  <c r="BK91" i="2" s="1"/>
  <c r="BK90" i="2" s="1"/>
  <c r="J84" i="2"/>
  <c r="F82" i="2"/>
  <c r="E80" i="2"/>
  <c r="J49" i="2"/>
  <c r="E45" i="2"/>
  <c r="J16" i="2"/>
  <c r="E16" i="2"/>
  <c r="F85" i="2" s="1"/>
  <c r="J15" i="2"/>
  <c r="J13" i="2"/>
  <c r="E13" i="2"/>
  <c r="F84" i="2" s="1"/>
  <c r="J12" i="2"/>
  <c r="J10" i="2"/>
  <c r="J82" i="2" s="1"/>
  <c r="AU51" i="1"/>
  <c r="AM46" i="1"/>
  <c r="AM44" i="1"/>
  <c r="L42" i="1"/>
  <c r="L41" i="1"/>
  <c r="Q105" i="2" l="1"/>
  <c r="I57" i="2" s="1"/>
  <c r="R105" i="2"/>
  <c r="J57" i="2" s="1"/>
  <c r="J61" i="2"/>
  <c r="R172" i="2"/>
  <c r="J60" i="2" s="1"/>
  <c r="K90" i="2"/>
  <c r="K56" i="2" s="1"/>
  <c r="W29" i="1"/>
  <c r="BA51" i="1"/>
  <c r="I56" i="2"/>
  <c r="BK323" i="2"/>
  <c r="K323" i="2"/>
  <c r="BE323" i="2" s="1"/>
  <c r="R382" i="2"/>
  <c r="J67" i="2" s="1"/>
  <c r="J68" i="2"/>
  <c r="Q382" i="2"/>
  <c r="I67" i="2" s="1"/>
  <c r="V89" i="2"/>
  <c r="F34" i="2"/>
  <c r="BF52" i="1" s="1"/>
  <c r="BF51" i="1" s="1"/>
  <c r="W30" i="1" s="1"/>
  <c r="K114" i="2"/>
  <c r="BE114" i="2" s="1"/>
  <c r="BK119" i="2"/>
  <c r="BK105" i="2" s="1"/>
  <c r="K133" i="2"/>
  <c r="BE133" i="2" s="1"/>
  <c r="BK206" i="2"/>
  <c r="K206" i="2"/>
  <c r="BE206" i="2" s="1"/>
  <c r="X262" i="2"/>
  <c r="BK294" i="2"/>
  <c r="BK288" i="2" s="1"/>
  <c r="K288" i="2" s="1"/>
  <c r="K63" i="2" s="1"/>
  <c r="K294" i="2"/>
  <c r="BE294" i="2" s="1"/>
  <c r="X331" i="2"/>
  <c r="BK355" i="2"/>
  <c r="K355" i="2" s="1"/>
  <c r="K66" i="2" s="1"/>
  <c r="I68" i="2"/>
  <c r="V382" i="2"/>
  <c r="BK387" i="2"/>
  <c r="K387" i="2"/>
  <c r="BE387" i="2" s="1"/>
  <c r="R89" i="2"/>
  <c r="BK174" i="2"/>
  <c r="K174" i="2"/>
  <c r="BE174" i="2" s="1"/>
  <c r="K91" i="2"/>
  <c r="BE91" i="2" s="1"/>
  <c r="X90" i="2"/>
  <c r="X89" i="2" s="1"/>
  <c r="F31" i="2"/>
  <c r="BC52" i="1" s="1"/>
  <c r="BC51" i="1" s="1"/>
  <c r="K142" i="2"/>
  <c r="BE142" i="2" s="1"/>
  <c r="BK146" i="2"/>
  <c r="BK156" i="2"/>
  <c r="V173" i="2"/>
  <c r="V172" i="2" s="1"/>
  <c r="BK244" i="2"/>
  <c r="K244" i="2"/>
  <c r="BE244" i="2" s="1"/>
  <c r="Q262" i="2"/>
  <c r="I62" i="2" s="1"/>
  <c r="Q331" i="2"/>
  <c r="I65" i="2" s="1"/>
  <c r="BK377" i="2"/>
  <c r="K377" i="2"/>
  <c r="BE377" i="2" s="1"/>
  <c r="BK385" i="2"/>
  <c r="K385" i="2" s="1"/>
  <c r="K69" i="2" s="1"/>
  <c r="T89" i="2"/>
  <c r="T88" i="2" s="1"/>
  <c r="AW52" i="1" s="1"/>
  <c r="AW51" i="1" s="1"/>
  <c r="BK389" i="2"/>
  <c r="BK388" i="2" s="1"/>
  <c r="K388" i="2" s="1"/>
  <c r="K70" i="2" s="1"/>
  <c r="K389" i="2"/>
  <c r="BE389" i="2" s="1"/>
  <c r="J47" i="2"/>
  <c r="J56" i="2"/>
  <c r="F32" i="2"/>
  <c r="BD52" i="1" s="1"/>
  <c r="BD51" i="1" s="1"/>
  <c r="V105" i="2"/>
  <c r="BK168" i="2"/>
  <c r="BK166" i="2" s="1"/>
  <c r="K166" i="2" s="1"/>
  <c r="K58" i="2" s="1"/>
  <c r="K168" i="2"/>
  <c r="BE168" i="2" s="1"/>
  <c r="X172" i="2"/>
  <c r="BK272" i="2"/>
  <c r="BK262" i="2" s="1"/>
  <c r="K262" i="2" s="1"/>
  <c r="K62" i="2" s="1"/>
  <c r="K272" i="2"/>
  <c r="BE272" i="2" s="1"/>
  <c r="BK301" i="2"/>
  <c r="K301" i="2" s="1"/>
  <c r="K64" i="2" s="1"/>
  <c r="BK348" i="2"/>
  <c r="BK331" i="2" s="1"/>
  <c r="K331" i="2" s="1"/>
  <c r="K65" i="2" s="1"/>
  <c r="K348" i="2"/>
  <c r="BE348" i="2" s="1"/>
  <c r="K31" i="2"/>
  <c r="AY52" i="1" s="1"/>
  <c r="Q89" i="2" l="1"/>
  <c r="K105" i="2"/>
  <c r="K57" i="2" s="1"/>
  <c r="BK89" i="2"/>
  <c r="W28" i="1"/>
  <c r="AZ51" i="1"/>
  <c r="I55" i="2"/>
  <c r="X88" i="2"/>
  <c r="BK173" i="2"/>
  <c r="Q172" i="2"/>
  <c r="I60" i="2" s="1"/>
  <c r="K30" i="2"/>
  <c r="AX52" i="1" s="1"/>
  <c r="AV52" i="1" s="1"/>
  <c r="F30" i="2"/>
  <c r="BB52" i="1" s="1"/>
  <c r="BB51" i="1" s="1"/>
  <c r="R88" i="2"/>
  <c r="J54" i="2" s="1"/>
  <c r="K26" i="2" s="1"/>
  <c r="AT52" i="1" s="1"/>
  <c r="AT51" i="1" s="1"/>
  <c r="J55" i="2"/>
  <c r="W27" i="1"/>
  <c r="AY51" i="1"/>
  <c r="AK27" i="1" s="1"/>
  <c r="V88" i="2"/>
  <c r="BK382" i="2"/>
  <c r="K382" i="2" s="1"/>
  <c r="K67" i="2" s="1"/>
  <c r="W26" i="1" l="1"/>
  <c r="AX51" i="1"/>
  <c r="K173" i="2"/>
  <c r="K61" i="2" s="1"/>
  <c r="BK172" i="2"/>
  <c r="K172" i="2" s="1"/>
  <c r="K60" i="2" s="1"/>
  <c r="K89" i="2"/>
  <c r="K55" i="2" s="1"/>
  <c r="Q88" i="2"/>
  <c r="I54" i="2" s="1"/>
  <c r="K25" i="2" s="1"/>
  <c r="AS52" i="1" s="1"/>
  <c r="AS51" i="1" s="1"/>
  <c r="BK88" i="2" l="1"/>
  <c r="K88" i="2" s="1"/>
  <c r="AK26" i="1"/>
  <c r="AV51" i="1"/>
  <c r="K54" i="2" l="1"/>
  <c r="K27" i="2"/>
  <c r="AG52" i="1" l="1"/>
  <c r="K36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<sst xmlns="http://schemas.openxmlformats.org/spreadsheetml/2006/main" count="3844" uniqueCount="688">
  <si>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</si>
  <si>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</si>
  <si>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</si>
  <si>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</si>
  <si>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</si>
  <si>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</si>
  <si>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</si>
  <si>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True</t>
  </si>
  <si>
    <t>{3087e11e-6922-4851-ad14-a1b967db93d8}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</si>
  <si>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</si>
  <si>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</si>
  <si>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</si>
  <si>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</si>
  <si>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</si>
  <si>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</si>
  <si>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</si>
  <si>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</si>
  <si>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</si>
  <si>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2018-05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</si>
  <si>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</si>
  <si>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</si>
  <si>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KSO:</t>
  </si>
  <si>
    <t>CC-CZ:</t>
  </si>
  <si>
    <t>Místo:</t>
  </si>
  <si>
    <t xml:space="preserve"> </t>
  </si>
  <si>
    <t>Datum:</t>
  </si>
  <si>
    <t>5. 5. 2018</t>
  </si>
  <si>
    <t>Zadavatel:</t>
  </si>
  <si>
    <t>IČ:</t>
  </si>
  <si>
    <t>DIČ:</t>
  </si>
  <si>
    <t>Uchazeč:</t>
  </si>
  <si>
    <t>Vyplň údaj</t>
  </si>
  <si>
    <t>Projektant:</t>
  </si>
  <si>
    <t>Dekprojekt s.r.o.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</si>
  <si>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</si>
  <si>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</si>
  <si>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</si>
  <si>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</si>
  <si>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</si>
  <si>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</si>
  <si>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</si>
  <si>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</si>
  <si>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</si>
  <si>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</si>
  <si>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</si>
  <si>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</si>
  <si>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</si>
  <si>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</si>
  <si>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</si>
  <si>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</si>
  <si>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</si>
  <si>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</si>
  <si>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</si>
  <si>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</si>
  <si>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</si>
  <si>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</si>
  <si>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</si>
  <si>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</si>
  <si>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</si>
  <si>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</si>
  <si>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</si>
  <si>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</si>
  <si>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</si>
  <si>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</si>
  <si>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</si>
  <si>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</si>
  <si>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</si>
  <si>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</si>
  <si>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</si>
  <si>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</si>
  <si>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</si>
  <si>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</si>
  <si>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</si>
  <si>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</si>
  <si>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</si>
  <si>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</si>
  <si>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</si>
  <si>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</si>
  <si>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</si>
  <si>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</si>
  <si>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</si>
  <si>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</si>
  <si>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</si>
  <si>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</si>
  <si>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</si>
  <si>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</si>
  <si>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</si>
  <si>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</si>
  <si>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</si>
  <si>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</si>
  <si>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</si>
  <si>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</si>
  <si>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soupisu celkem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</si>
  <si>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</si>
  <si>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</si>
  <si>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</si>
  <si>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</si>
  <si>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</si>
  <si>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</si>
  <si>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</si>
  <si>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</si>
  <si>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</si>
  <si>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</si>
  <si>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764 - Konstrukce klempířské</t>
  </si>
  <si>
    <t xml:space="preserve">    772 - Podlahy z kamene</t>
  </si>
  <si>
    <t xml:space="preserve">    783 - Dokončovací práce - nátěry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</si>
  <si>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</si>
  <si>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</si>
  <si>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</si>
  <si>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</si>
  <si>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</si>
  <si>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</si>
  <si>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Popis</t>
  </si>
  <si>
    <t>MJ</t>
  </si>
  <si>
    <t>Množství</t>
  </si>
  <si>
    <t>J. materiál [CZK]</t>
  </si>
  <si>
    <t>J. montáž [CZK]</t>
  </si>
  <si>
    <t>Cenová soustava</t>
  </si>
  <si>
    <t>Poznámka</t>
  </si>
  <si>
    <t>J.cena [CZK]</t>
  </si>
  <si>
    <t>Materiál celkem [CZK]</t>
  </si>
  <si>
    <t>Montáž celkem [CZK]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</si>
  <si>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</si>
  <si>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</si>
  <si>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</si>
  <si>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</si>
  <si>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</si>
  <si>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</si>
  <si>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</si>
  <si>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</si>
  <si>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</si>
  <si>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6</t>
  </si>
  <si>
    <t>Úpravy povrchů, podlahy a osazování výplní</t>
  </si>
  <si>
    <t>11</t>
  </si>
  <si>
    <t>K</t>
  </si>
  <si>
    <t>622135001</t>
  </si>
  <si>
    <t>Vyrovnání podkladu vnějších stěn maltou vápenocementovou tl do 10 mm</t>
  </si>
  <si>
    <t>m2</t>
  </si>
  <si>
    <t>CS ÚRS 2017 01</t>
  </si>
  <si>
    <t>4</t>
  </si>
  <si>
    <t>554897419</t>
  </si>
  <si>
    <t>VV</t>
  </si>
  <si>
    <t>obvodové stěny a stěny zábradlí</t>
  </si>
  <si>
    <t>odměřeno z dwg, h. 500 mm dle TZ</t>
  </si>
  <si>
    <t>(47-2,4)*0,5</t>
  </si>
  <si>
    <t>0,26*2,4</t>
  </si>
  <si>
    <t>0,555*0,18*2</t>
  </si>
  <si>
    <t>Součet</t>
  </si>
  <si>
    <t>35</t>
  </si>
  <si>
    <t>622321141</t>
  </si>
  <si>
    <t>Vápenocementová omítka štuková dvouvrstvá vnějších stěn nanášená ručně</t>
  </si>
  <si>
    <t>-1036744105</t>
  </si>
  <si>
    <t xml:space="preserve">Vnější plochy - h. 600 mm </t>
  </si>
  <si>
    <t>28*0,6</t>
  </si>
  <si>
    <t>34</t>
  </si>
  <si>
    <t>622325102</t>
  </si>
  <si>
    <t>Oprava vnější vápenocementové hladké omítky složitosti 1 stěn v rozsahu do 30%</t>
  </si>
  <si>
    <t>-1994866484</t>
  </si>
  <si>
    <t>(25,73*2+0,385*6+0,842*10+2,41*4)*0,79</t>
  </si>
  <si>
    <t>9</t>
  </si>
  <si>
    <t>Ostatní konstrukce a práce, bourání</t>
  </si>
  <si>
    <t>96502213R</t>
  </si>
  <si>
    <t>Bourání kamenných podlah nebo dlažeb z lomového kamene nebo kostek pl přes 1 m2 - k opětovnému použití (domluva s investorem)</t>
  </si>
  <si>
    <t>960668214</t>
  </si>
  <si>
    <t>Cena položky změněna tak, aby odpovídala upravené pracnosti a spotřebě materiálů vycházející z úpravy parametrů - opětovné použití</t>
  </si>
  <si>
    <t xml:space="preserve">Kamenná dlažba celoplošně podbetonovaná - cena bez podkladního lože </t>
  </si>
  <si>
    <t>odměřeno z dwg, vyděleno cos úhlu, zaokrouhleno na 2 desetinná místa</t>
  </si>
  <si>
    <t>12,75</t>
  </si>
  <si>
    <t xml:space="preserve">Sokl - dl. x h. </t>
  </si>
  <si>
    <t>(47-2,4)*0,2</t>
  </si>
  <si>
    <t>3</t>
  </si>
  <si>
    <t>965042141</t>
  </si>
  <si>
    <t>Bourání podkladů pod dlažby nebo mazanin betonových nebo z litého asfaltu tl do 100 mm pl přes 4 m2</t>
  </si>
  <si>
    <t>m3</t>
  </si>
  <si>
    <t>-905139662</t>
  </si>
  <si>
    <t>Podbetonování kamenné dlažby - neurčitá tloušťka, předpoklad 20 mm - nutno upravit dle skutečnosti</t>
  </si>
  <si>
    <t>12,75*0,02</t>
  </si>
  <si>
    <t>7</t>
  </si>
  <si>
    <t>1032462346</t>
  </si>
  <si>
    <t>Betonová spádovaná deska, tl. cca 100 mm - nutno upravit dle skutečnosti</t>
  </si>
  <si>
    <t>odměřeno z dwg, zaokrouhleno na 2 desetinná místa</t>
  </si>
  <si>
    <t>72,46*0,1</t>
  </si>
  <si>
    <t>odpočet prahu dveří</t>
  </si>
  <si>
    <t>-0,555*2,41*0,1</t>
  </si>
  <si>
    <t>8</t>
  </si>
  <si>
    <t>965049111</t>
  </si>
  <si>
    <t>Příplatek k bourání betonových mazanin za bourání mazanin se svařovanou sítí tl do 100 mm</t>
  </si>
  <si>
    <t>-581096788</t>
  </si>
  <si>
    <t>Kari síť - betonové spádované desky, tl. cca 100 mm - nutno upravit dle skutečnosti</t>
  </si>
  <si>
    <t>965081R</t>
  </si>
  <si>
    <t>Rozebrání podlah z dlaždic kamenných kladených na sucho na terče k opětovnému použití (cena vč. uložení) plochy přes 1 m2</t>
  </si>
  <si>
    <t>356589599</t>
  </si>
  <si>
    <t>Vychází z položky 965081423 - upraveny/přidány následující parametry:</t>
  </si>
  <si>
    <t>- dlažba kamenná, rozebrání</t>
  </si>
  <si>
    <t>- opětovné použití (cena vč. uložení)</t>
  </si>
  <si>
    <t>- neurčitá výška terčů</t>
  </si>
  <si>
    <t>cena položky změněna tak, aby odpovídala upravené pracnosti a spotřebě materiálů vycházející z úpravy parametrů</t>
  </si>
  <si>
    <t>59,79</t>
  </si>
  <si>
    <t>33</t>
  </si>
  <si>
    <t>978015391</t>
  </si>
  <si>
    <t>Otlučení vnější vápenné nebo vápenocementové vnější omítky stupně členitosti 1 a 2 rozsahu do 100%</t>
  </si>
  <si>
    <t>-886983496</t>
  </si>
  <si>
    <t>12</t>
  </si>
  <si>
    <t>9R1</t>
  </si>
  <si>
    <t xml:space="preserve">D+M Opatrné obnažení rámu dveří pro připojení koutového profilu, včetně ochrany stávajícího dveřního rámu. </t>
  </si>
  <si>
    <t>kpl</t>
  </si>
  <si>
    <t>1424368249</t>
  </si>
  <si>
    <t>Ceník neobsahuje vhodnou položku</t>
  </si>
  <si>
    <t xml:space="preserve">Cena položky v kontrolním rozpočtu vypočtena kalkulačním vzorcem, vychází tedy z pracnosti, spotřeby materiálů a z cen obvyklých. </t>
  </si>
  <si>
    <t>17</t>
  </si>
  <si>
    <t>9R2</t>
  </si>
  <si>
    <t>D+M Opatrné obnažení a ochrana stávajícího elektrorozvodu pro výhřev vpustí</t>
  </si>
  <si>
    <t>553630202</t>
  </si>
  <si>
    <t>36</t>
  </si>
  <si>
    <t>9R3</t>
  </si>
  <si>
    <t>D+M Proříznutí spár zábradelních desek na jednotnou šířku 10 mm, vyčištění spár, penetrace dle projektu, spárování, dle projektu</t>
  </si>
  <si>
    <t>m</t>
  </si>
  <si>
    <t>489270256</t>
  </si>
  <si>
    <t>(1,0*26+1,4*4+0,8*2)</t>
  </si>
  <si>
    <t>37</t>
  </si>
  <si>
    <t>9R4</t>
  </si>
  <si>
    <t>D+M Proříznutí drážky na spodní hraně zábradelní desky 10x10 mm dle projektu</t>
  </si>
  <si>
    <t>1463060664</t>
  </si>
  <si>
    <t>25,2+28,8</t>
  </si>
  <si>
    <t>997</t>
  </si>
  <si>
    <t>Přesun sutě</t>
  </si>
  <si>
    <t>55</t>
  </si>
  <si>
    <t>997013501</t>
  </si>
  <si>
    <t>Odvoz suti a vybouraných hmot na skládku nebo meziskládku do 1 km se složením</t>
  </si>
  <si>
    <t>t</t>
  </si>
  <si>
    <t>268377913</t>
  </si>
  <si>
    <t>56</t>
  </si>
  <si>
    <t>997013509R</t>
  </si>
  <si>
    <t>Příplatek k odvozu suti a vybouraných hmot na skládku za dalších 10 km (Úprava položky - počet km = 10) - nutno změnit dle vybrané skládky</t>
  </si>
  <si>
    <t>1794787396</t>
  </si>
  <si>
    <t>57</t>
  </si>
  <si>
    <t>997013831</t>
  </si>
  <si>
    <t>Poplatek za uložení stavebního směsného odpadu na skládce (skládkovné)</t>
  </si>
  <si>
    <t>-214864720</t>
  </si>
  <si>
    <t>998</t>
  </si>
  <si>
    <t>Přesun hmot</t>
  </si>
  <si>
    <t>48</t>
  </si>
  <si>
    <t>998011001</t>
  </si>
  <si>
    <t>Přesun hmot pro budovy zděné v do 6 m</t>
  </si>
  <si>
    <t>61526445</t>
  </si>
  <si>
    <t>PSV</t>
  </si>
  <si>
    <t>Práce a dodávky PSV</t>
  </si>
  <si>
    <t>712</t>
  </si>
  <si>
    <t>Povlakové krytiny</t>
  </si>
  <si>
    <t>712300831</t>
  </si>
  <si>
    <t>Odstranění povlakové krytiny střech do 10° jednovrstvé</t>
  </si>
  <si>
    <t>16</t>
  </si>
  <si>
    <t>1245414246</t>
  </si>
  <si>
    <t>odměřeno z dwg, vyděleno cos úhlu, zaokrouhleno na 2 desetinná místa, plocha vč. soklu (vytažení HI)</t>
  </si>
  <si>
    <t>Jednovrstvá HI ve skladbě 2x (Asfaltový pás se separačním posypem)</t>
  </si>
  <si>
    <t>(59,79+21,67)*2</t>
  </si>
  <si>
    <t>5</t>
  </si>
  <si>
    <t>712300832</t>
  </si>
  <si>
    <t>Odstranění povlakové krytiny střech do 10° dvouvrstvé</t>
  </si>
  <si>
    <t>-762233021</t>
  </si>
  <si>
    <t>Dvouvrstvá HI ve skladbě 1x (Souvrství z dvojice asfaltových pásů)</t>
  </si>
  <si>
    <t>(59,79+21,67)</t>
  </si>
  <si>
    <t>13</t>
  </si>
  <si>
    <t>712311101</t>
  </si>
  <si>
    <t>Provedení povlakové krytiny střech do 10° za studena lakem penetračním nebo asfaltovým</t>
  </si>
  <si>
    <t>1465526415</t>
  </si>
  <si>
    <t>plocha balkonu</t>
  </si>
  <si>
    <t>72,46</t>
  </si>
  <si>
    <t>vytažení na svislé plochy</t>
  </si>
  <si>
    <t>Detail B</t>
  </si>
  <si>
    <t>(25,73+0,385*6+0,842*10+2,41*4)*0,24</t>
  </si>
  <si>
    <t>Detail C</t>
  </si>
  <si>
    <t>2,41*(0,18+0,075)</t>
  </si>
  <si>
    <t>0,18*(0,555*2)</t>
  </si>
  <si>
    <t>14</t>
  </si>
  <si>
    <t>M</t>
  </si>
  <si>
    <t>11163M</t>
  </si>
  <si>
    <t>Asfaltová penetrační emulze, dle projektu</t>
  </si>
  <si>
    <t>32</t>
  </si>
  <si>
    <t>1073331121</t>
  </si>
  <si>
    <t>712341559</t>
  </si>
  <si>
    <t>Provedení povlakové krytiny střech do 10° pásy NAIP přitavením v plné ploše</t>
  </si>
  <si>
    <t>-777931553</t>
  </si>
  <si>
    <t>SBS modifikovaný asfaltový pás se skleněnou nosnou vložkou, provizorní HI</t>
  </si>
  <si>
    <t>Odměřeno z dwg, zaokrouhleno na 2 desetinná místa</t>
  </si>
  <si>
    <t>Obvod odměřen z dwg, vytaženo 150 mm dle TZ</t>
  </si>
  <si>
    <t>(25,73+0,385*6+0,842*10+2,41*4)*0,15</t>
  </si>
  <si>
    <t>(2,41*0,26+0,555*0,18)</t>
  </si>
  <si>
    <t>62832M1</t>
  </si>
  <si>
    <t>pás asfaltový modifikovaný SBS se skelnou vložkou, dle projektu</t>
  </si>
  <si>
    <t>-1946641109</t>
  </si>
  <si>
    <t>přesahy, prořez, ztratné 20 %</t>
  </si>
  <si>
    <t>72,46*1,2</t>
  </si>
  <si>
    <t>(25,73+0,385*6+0,842*10+2,41*4)*0,15*1,2</t>
  </si>
  <si>
    <t>(2,41*0,26+0,555*0,18)*1,2</t>
  </si>
  <si>
    <t>23</t>
  </si>
  <si>
    <t>712361701</t>
  </si>
  <si>
    <t>Provedení povlakové krytiny střech do 10° fólií položenou volně s přilepením spojů</t>
  </si>
  <si>
    <t>1821818270</t>
  </si>
  <si>
    <t>Položení HI určené ke stabilizaci přitížením</t>
  </si>
  <si>
    <t>odměřeno z dwg, zaokrouhleno na 2 desetinná místa, vyděleno cosinem úhlu</t>
  </si>
  <si>
    <t>72,55</t>
  </si>
  <si>
    <t>Sokl</t>
  </si>
  <si>
    <t>(25,73+0,385*6+0,842*10+2,41*4)*0,6</t>
  </si>
  <si>
    <t>2,41*0,24</t>
  </si>
  <si>
    <t>Přířezy pod dlaždice (odhad 45% plochy)</t>
  </si>
  <si>
    <t>72,55*0,45</t>
  </si>
  <si>
    <t>24</t>
  </si>
  <si>
    <t>28322M</t>
  </si>
  <si>
    <t>fólie určená ke stabilizaci přitížením, dle projektu</t>
  </si>
  <si>
    <t>-2138118636</t>
  </si>
  <si>
    <t>přesahy, ztratné 15%</t>
  </si>
  <si>
    <t>72,55*1,15</t>
  </si>
  <si>
    <t>(25,73+0,385*6+0,842*10+2,41*4)*0,6*1,15</t>
  </si>
  <si>
    <t>2,41*0,24*1,15</t>
  </si>
  <si>
    <t>72,55*0,45*1,15</t>
  </si>
  <si>
    <t>712391171</t>
  </si>
  <si>
    <t>Provedení povlakové krytiny střech do 10° podkladní textilní vrstvy</t>
  </si>
  <si>
    <t>-1396768931</t>
  </si>
  <si>
    <t>(25,73+0,385*6+0,842*10+2,41*4)*0,225</t>
  </si>
  <si>
    <t>2,41*0,075</t>
  </si>
  <si>
    <t>25,73*0,2</t>
  </si>
  <si>
    <t>22</t>
  </si>
  <si>
    <t>69311M</t>
  </si>
  <si>
    <t>Netkaná textilie z polypropylenových vláken, dle projektu</t>
  </si>
  <si>
    <t>2012297249</t>
  </si>
  <si>
    <t>(25,73+0,385*6+0,842*10+2,41*4)*0,225*1,15</t>
  </si>
  <si>
    <t>2,41*0,075*1,15</t>
  </si>
  <si>
    <t>25,73*0,2*1,15</t>
  </si>
  <si>
    <t>50</t>
  </si>
  <si>
    <t>998712201</t>
  </si>
  <si>
    <t>Přesun hmot procentní pro krytiny povlakové v objektech v do 6 m</t>
  </si>
  <si>
    <t>%</t>
  </si>
  <si>
    <t>1465136953</t>
  </si>
  <si>
    <t>713</t>
  </si>
  <si>
    <t>Izolace tepelné</t>
  </si>
  <si>
    <t>713140821</t>
  </si>
  <si>
    <t>Odstranění tepelné izolace střech nadstřešní volně kladené z polystyrenu tl do 100 mm</t>
  </si>
  <si>
    <t>-1526281545</t>
  </si>
  <si>
    <t>(59,79+12,75)</t>
  </si>
  <si>
    <t>-2,41*0,555</t>
  </si>
  <si>
    <t>42</t>
  </si>
  <si>
    <t>713141211</t>
  </si>
  <si>
    <t>Montáž izolace tepelné střech plochých volně položené atikový klín</t>
  </si>
  <si>
    <t>14565979</t>
  </si>
  <si>
    <t>(25,73+0,385*6+0,842*10+2,41*4+0,55*2+2,41)</t>
  </si>
  <si>
    <t>43</t>
  </si>
  <si>
    <t>6315290M</t>
  </si>
  <si>
    <t>klín atikový přechodný tl.50 x 50 mm, délka 1000 mm</t>
  </si>
  <si>
    <t>kus</t>
  </si>
  <si>
    <t>-502872169</t>
  </si>
  <si>
    <t>výpočet (25,73+0,385*6+0,842*10+2,41*4+0,55*2+2,41)*1,05</t>
  </si>
  <si>
    <t>52</t>
  </si>
  <si>
    <t>18</t>
  </si>
  <si>
    <t>713141335</t>
  </si>
  <si>
    <t>Montáž izolace tepelné střech plochých lepené za studena bodově, spádová vrstva</t>
  </si>
  <si>
    <t>1382969326</t>
  </si>
  <si>
    <t>Lepení = Pracovní stabilizace PUR pěnou</t>
  </si>
  <si>
    <t>Plocha odměřena z dwg, zaokrouhlena na 2 desetinná místa, odpočet prahu a vpustí</t>
  </si>
  <si>
    <t>72,46-0,555*2,41-2*0,5*0,5</t>
  </si>
  <si>
    <t>19</t>
  </si>
  <si>
    <t>283759M</t>
  </si>
  <si>
    <t>Deska z pěnového polystyrenu EPS 200 S 1000 x 500 x 1000 mm - spádové klíny, dle projektu</t>
  </si>
  <si>
    <t>-1758819649</t>
  </si>
  <si>
    <t>tl. 20 až 180 mm</t>
  </si>
  <si>
    <t>prořez, ztratné 8 %</t>
  </si>
  <si>
    <t>(72,46-0,555*2,41-2*0,5*0,5)*(0,02+0,18)/2*1,08</t>
  </si>
  <si>
    <t>51</t>
  </si>
  <si>
    <t>998713201</t>
  </si>
  <si>
    <t>Přesun hmot procentní pro izolace tepelné v objektech v do 6 m</t>
  </si>
  <si>
    <t>-1637610625</t>
  </si>
  <si>
    <t>721</t>
  </si>
  <si>
    <t>Zdravotechnika - vnitřní kanalizace</t>
  </si>
  <si>
    <t>30</t>
  </si>
  <si>
    <t>72121082R</t>
  </si>
  <si>
    <t>Demontáž vpustí střešních DN 75</t>
  </si>
  <si>
    <t>-828205022</t>
  </si>
  <si>
    <t xml:space="preserve">Cena položky změněna tak, aby odpovídala upravené pracnosti a spotřebě materiálů vycházející z úpravy parametrů </t>
  </si>
  <si>
    <t xml:space="preserve">Vychází z položky 721210822 - úprava průměru, úprava - vyhřívaná vpust </t>
  </si>
  <si>
    <t>31</t>
  </si>
  <si>
    <t>721233R</t>
  </si>
  <si>
    <t>D+M Střešní vtok terasový, vyhřívaný, DN75, integrovaná manžeta a integrovaným nerezovým košíkem, včetně tmelení, vyplnění PUR pěnou, připevnění šrouby, cena vč. připojení na elektroinstalaci a stávající čtvercové potrubí</t>
  </si>
  <si>
    <t>722585192</t>
  </si>
  <si>
    <t>Detail A</t>
  </si>
  <si>
    <t>Vychází z položky 721233111, položka upravena - viz popis</t>
  </si>
  <si>
    <t>998721201</t>
  </si>
  <si>
    <t>Přesun hmot procentní pro vnitřní kanalizace v objektech v do 6 m</t>
  </si>
  <si>
    <t>2035151272</t>
  </si>
  <si>
    <t>764</t>
  </si>
  <si>
    <t>Konstrukce klempířské</t>
  </si>
  <si>
    <t>38</t>
  </si>
  <si>
    <t>764011R1</t>
  </si>
  <si>
    <t>D+M Krycí a přítlačná lišta z Pz s povrchovou úpravou včetně případného tmelení, kotvení, drážky, dle projektu, RŠ 140 mm, PÚ lak</t>
  </si>
  <si>
    <t>-213108375</t>
  </si>
  <si>
    <t>Vychází z položek s kódem 7640116 - lišty dilatační s PÚ z Pz různých šířek, položka upravena dle popisu výše</t>
  </si>
  <si>
    <t>Cena položky změněna tak, aby odpovídala upravené pracnosti a spotřebě materiálů vycházející z úpravy parametrů</t>
  </si>
  <si>
    <t>K.01</t>
  </si>
  <si>
    <t>výměra dle projektu</t>
  </si>
  <si>
    <t>44,8</t>
  </si>
  <si>
    <t>39</t>
  </si>
  <si>
    <t>764011R2</t>
  </si>
  <si>
    <t>D+M Krycí a přítlačná lišta z Pz s povrchovou úpravou včetně případného tmelení, kotvení, drážky, dle projektu, RŠ 70 mm, PÚ poplastovaný plech</t>
  </si>
  <si>
    <t>461282360</t>
  </si>
  <si>
    <t>K.02</t>
  </si>
  <si>
    <t>40</t>
  </si>
  <si>
    <t>764011R3</t>
  </si>
  <si>
    <t>D+M Koutový profil z Pz s povrchovou úpravou včetně případného tmelení, kotvení, drážky, dle projektu, RŠ 100 mm, PÚ poplastovaný plech</t>
  </si>
  <si>
    <t>131723062</t>
  </si>
  <si>
    <t>K.03</t>
  </si>
  <si>
    <t>41</t>
  </si>
  <si>
    <t>764011R4</t>
  </si>
  <si>
    <t>D+M Koutový profil atyp z Pz s povrchovou úpravou včetně případného tmelení, kotvení, drážky, dle projektu, RŠ 120 mm, PÚ poplastovaný plech, vč. připojení na dveřní rám</t>
  </si>
  <si>
    <t>1994111682</t>
  </si>
  <si>
    <t>K.04</t>
  </si>
  <si>
    <t>2,5</t>
  </si>
  <si>
    <t>53</t>
  </si>
  <si>
    <t>998764201</t>
  </si>
  <si>
    <t>Přesun hmot procentní pro konstrukce klempířské v objektech v do 6 m</t>
  </si>
  <si>
    <t>1359947550</t>
  </si>
  <si>
    <t>772</t>
  </si>
  <si>
    <t>Podlahy z kamene</t>
  </si>
  <si>
    <t>25</t>
  </si>
  <si>
    <t>772528111</t>
  </si>
  <si>
    <t>Kladení dlažby z kamene na sucho na terče plochy do 0,16 m2 o výšce terče do 25 mm</t>
  </si>
  <si>
    <t>-1854252115</t>
  </si>
  <si>
    <t>28</t>
  </si>
  <si>
    <t>772R1</t>
  </si>
  <si>
    <t>Kladení sokl - dle projektu, dlažba z kamene</t>
  </si>
  <si>
    <t>221077147</t>
  </si>
  <si>
    <t>Ceník neobsahuje vhodnou položku, cena vypočtena kalkulačním vzorcem na základě pracnosti, spotřeby materiálu a cen obvyklých</t>
  </si>
  <si>
    <t>(25,73+0,385*6+0,842*10+2,41*4)*0,2</t>
  </si>
  <si>
    <t>26</t>
  </si>
  <si>
    <t>583810M</t>
  </si>
  <si>
    <t>deska dlažební, žula 40x40 tl 4 cm, dle projektu</t>
  </si>
  <si>
    <t>411635378</t>
  </si>
  <si>
    <t>Nutno upravit skutečné množství dle stavu dlaždic a domluvy s investorem na použití původních dlaždic tl. 30 mm pro sokl - dle dokumentace</t>
  </si>
  <si>
    <t>ztratné 30 %</t>
  </si>
  <si>
    <t>odměřeno z dwg, pouze plocha, kde bude nová dlažba - dle dokumentace, zbytek bude použit půvosdní, v původní ploše rezerva 10 % nových dlaždic</t>
  </si>
  <si>
    <t>(12,75+9,22)*1,3</t>
  </si>
  <si>
    <t>59,8*0,1*1,3</t>
  </si>
  <si>
    <t>27</t>
  </si>
  <si>
    <t>772991421</t>
  </si>
  <si>
    <t>Impregnační nátěr nově položených kamenných dlažeb včetně základní čištění jednovrstvý</t>
  </si>
  <si>
    <t>1171242544</t>
  </si>
  <si>
    <t>72,55+9,22</t>
  </si>
  <si>
    <t>29</t>
  </si>
  <si>
    <t>24592M</t>
  </si>
  <si>
    <t>impregnační nátěr kamenných venkovních dlažeb, dle projektu</t>
  </si>
  <si>
    <t>-170588847</t>
  </si>
  <si>
    <t>54</t>
  </si>
  <si>
    <t>998772201</t>
  </si>
  <si>
    <t>Přesun hmot procentní pro podlahy z kamene v objektech v do 6 m</t>
  </si>
  <si>
    <t>409684936</t>
  </si>
  <si>
    <t>783</t>
  </si>
  <si>
    <t>Dokončovací práce - nátěry</t>
  </si>
  <si>
    <t>783801503</t>
  </si>
  <si>
    <t>Omytí omítek tlakovou vodou před provedením nátěru</t>
  </si>
  <si>
    <t>917029248</t>
  </si>
  <si>
    <t>(0,075+0,18)*(2,41)</t>
  </si>
  <si>
    <t>7838274R</t>
  </si>
  <si>
    <t xml:space="preserve">Krycí dvojnásobný silikátový nátěr omítek </t>
  </si>
  <si>
    <t>-2017427559</t>
  </si>
  <si>
    <t>Vychází z položky 783827443 - odebrán stupeň složitosti, cena upravena, aby odpovídala ceně a spotřebě při nátěru omítek dle projektu</t>
  </si>
  <si>
    <t>V místě, kde byla opravena omítka v ploše 20%</t>
  </si>
  <si>
    <t>(25,73+0,385*6+0,842*10+2,41*4)*0,79</t>
  </si>
  <si>
    <t>V místě zábradelních desek (pouze nátěr)</t>
  </si>
  <si>
    <t>1,5*28,3</t>
  </si>
  <si>
    <t>Vnější plochy - h. 600 mm - na novou omítku</t>
  </si>
  <si>
    <t>Vnější plochy pouze nátěr</t>
  </si>
  <si>
    <t>(4,1-0,6)*28</t>
  </si>
  <si>
    <t>1,05*(2,41*5+1,0*2+0,385*6+0,842*12)</t>
  </si>
  <si>
    <t>65</t>
  </si>
  <si>
    <t>10</t>
  </si>
  <si>
    <t>783901551</t>
  </si>
  <si>
    <t>Omytí tlakovou vodou betonových podlah před provedením nátěru</t>
  </si>
  <si>
    <t>-995626366</t>
  </si>
  <si>
    <t>ŽB desky</t>
  </si>
  <si>
    <t>(72,46)</t>
  </si>
  <si>
    <t>VRN</t>
  </si>
  <si>
    <t>Vedlejší rozpočtové náklady</t>
  </si>
  <si>
    <t>VRN3</t>
  </si>
  <si>
    <t>Zařízení staveniště</t>
  </si>
  <si>
    <t>47</t>
  </si>
  <si>
    <t>030001000R1</t>
  </si>
  <si>
    <t>Zařízení staveniště - Zajištění BOZP vč. oplocení, lešení - montáž, pronájem, demontáž, řešení nakládání z odpady, zařízení pro vnitrostaveništní dopravu materiálů a další ZS potřebné pro realizaci procesů v rozpočtu dle platných předpisů)</t>
  </si>
  <si>
    <t>1024</t>
  </si>
  <si>
    <t>1790375957</t>
  </si>
  <si>
    <t>VRN4</t>
  </si>
  <si>
    <t>Inženýrská činnost</t>
  </si>
  <si>
    <t>44</t>
  </si>
  <si>
    <t>040001000R1</t>
  </si>
  <si>
    <t>Inženýrská činnost - po obnažení konstrukcí dle PD, kontrola zpracovatele PD</t>
  </si>
  <si>
    <t>-2058403782</t>
  </si>
  <si>
    <t>45</t>
  </si>
  <si>
    <t>040001000R2</t>
  </si>
  <si>
    <t>Inženýrská činnost - v průbehu realizace přítomnost projektanta - AD</t>
  </si>
  <si>
    <t>-760572059</t>
  </si>
  <si>
    <t>VRN9</t>
  </si>
  <si>
    <t>Ostatní náklady</t>
  </si>
  <si>
    <t>46</t>
  </si>
  <si>
    <t>090001000R1</t>
  </si>
  <si>
    <t>Ostatní náklady - vyvzorkování barev materiálů</t>
  </si>
  <si>
    <t>-706134511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</si>
  <si>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</si>
  <si>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</si>
  <si>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</si>
  <si>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</si>
  <si>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</si>
  <si>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</si>
  <si>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</si>
  <si>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</si>
  <si>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</si>
  <si>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</si>
  <si>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</si>
  <si>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</si>
  <si>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</si>
  <si>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</si>
  <si>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</si>
  <si>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</si>
  <si>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</si>
  <si>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</si>
  <si>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</si>
  <si>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</si>
  <si>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</si>
  <si>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</si>
  <si>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</si>
  <si>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</si>
  <si>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</si>
  <si>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</si>
  <si>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</si>
  <si>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</si>
  <si>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</si>
  <si>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</si>
  <si>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</si>
  <si>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</si>
  <si>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</si>
  <si>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</si>
  <si>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</si>
  <si>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</si>
  <si>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</si>
  <si>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</si>
  <si>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</si>
  <si>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</si>
  <si>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</si>
  <si>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</si>
  <si>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</si>
  <si>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</si>
  <si>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</si>
  <si>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</si>
  <si>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</si>
  <si>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</si>
  <si>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</si>
  <si>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</si>
  <si>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</si>
  <si>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</si>
  <si>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</si>
  <si>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</si>
  <si>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</si>
  <si>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</si>
  <si>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</si>
  <si>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</si>
  <si>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</si>
  <si>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</si>
  <si>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</si>
  <si>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</si>
  <si>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</si>
  <si>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</si>
  <si>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</si>
  <si>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</si>
  <si>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</si>
  <si>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</si>
  <si>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</si>
  <si>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</si>
  <si>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</si>
  <si>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</si>
  <si>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</si>
  <si>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</si>
  <si>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</si>
  <si>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</si>
  <si>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</si>
  <si>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</si>
  <si>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</si>
  <si>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</si>
  <si>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</si>
  <si>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</si>
  <si>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</si>
  <si>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</si>
  <si>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</si>
  <si>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</si>
  <si>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</si>
  <si>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</si>
  <si>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</si>
  <si>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</si>
  <si>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</si>
  <si>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</si>
  <si>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</si>
  <si>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</si>
  <si>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</si>
  <si>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</si>
  <si>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</si>
  <si>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</si>
  <si>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</si>
  <si>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</si>
  <si>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</si>
  <si>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</si>
  <si>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</si>
  <si>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</si>
  <si>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</si>
  <si>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</si>
  <si>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</si>
  <si>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</si>
  <si>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</si>
  <si>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</si>
  <si>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</si>
  <si>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</si>
  <si>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</si>
  <si>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</si>
  <si>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</si>
  <si>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</si>
  <si>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</si>
  <si>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</si>
  <si>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</si>
  <si>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</si>
  <si>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</si>
  <si>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</si>
  <si>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</si>
  <si>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</si>
  <si>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</si>
  <si>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</si>
  <si>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</si>
  <si>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</si>
  <si>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</si>
  <si>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</si>
  <si>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</si>
  <si>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</si>
  <si>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</si>
  <si>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</si>
  <si>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</si>
  <si>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</si>
  <si>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</si>
  <si>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</si>
  <si>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</si>
  <si>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</si>
  <si>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</si>
  <si>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</si>
  <si>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</si>
  <si>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</si>
  <si>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</si>
  <si>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</si>
  <si>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</si>
  <si>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</si>
  <si>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</si>
  <si>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</si>
  <si>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</si>
  <si>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</si>
  <si>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</si>
  <si>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</si>
  <si>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</si>
  <si>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</si>
  <si>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</si>
  <si>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</si>
  <si>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</si>
  <si>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</si>
  <si>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</si>
  <si>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</si>
  <si>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</si>
  <si>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</si>
  <si>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</si>
  <si>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</si>
  <si>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</si>
  <si>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</si>
  <si>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</si>
  <si>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</si>
  <si>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</si>
  <si>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</si>
  <si>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</si>
  <si>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</si>
  <si>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</si>
  <si>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</si>
  <si>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</si>
  <si>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</si>
  <si>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</si>
  <si>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</si>
  <si>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</si>
  <si>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</si>
  <si>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Město Sokolov, Rokycanova 1929, 356 01 Sokolov</t>
  </si>
  <si>
    <t>Městský dům kultury, 5. května 655, 356 00 Sokolov</t>
  </si>
  <si>
    <t>MDK - oprava balkonu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</si>
</sst>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  <font>
      <b/>
      <sz val="9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73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3" fillId="3" borderId="0" xfId="0" applyFont="1" applyFill="1" applyAlignment="1" applyProtection="1">
      <alignment vertical="center"/>
      <protection locked="0"/>
    </xf>
    <xf numFmtId="0" fontId="30" fillId="3" borderId="0" xfId="1" applyFont="1" applyFill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0" fillId="0" borderId="5" xfId="0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4" fontId="37" fillId="5" borderId="28" xfId="0" applyNumberFormat="1" applyFont="1" applyFill="1" applyBorder="1" applyAlignment="1" applyProtection="1">
      <alignment vertical="center"/>
      <protection locked="0"/>
    </xf>
    <xf numFmtId="0" fontId="37" fillId="5" borderId="28" xfId="0" applyFont="1" applyFill="1" applyBorder="1" applyAlignment="1" applyProtection="1">
      <alignment horizontal="left" vertical="center"/>
      <protection locked="0"/>
    </xf>
    <xf numFmtId="167" fontId="0" fillId="5" borderId="28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45" fillId="3" borderId="0" xfId="1" applyFill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4" fontId="1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vertical="center"/>
      <protection locked="0"/>
    </xf>
    <xf numFmtId="4" fontId="32" fillId="0" borderId="16" xfId="0" applyNumberFormat="1" applyFont="1" applyBorder="1" applyAlignment="1" applyProtection="1">
      <protection locked="0"/>
    </xf>
    <xf numFmtId="166" fontId="32" fillId="0" borderId="16" xfId="0" applyNumberFormat="1" applyFont="1" applyBorder="1" applyAlignment="1" applyProtection="1">
      <protection locked="0"/>
    </xf>
    <xf numFmtId="166" fontId="32" fillId="0" borderId="17" xfId="0" applyNumberFormat="1" applyFont="1" applyBorder="1" applyAlignment="1" applyProtection="1">
      <protection locked="0"/>
    </xf>
    <xf numFmtId="4" fontId="33" fillId="0" borderId="0" xfId="0" applyNumberFormat="1" applyFont="1" applyAlignment="1" applyProtection="1">
      <alignment vertical="center"/>
      <protection locked="0"/>
    </xf>
    <xf numFmtId="0" fontId="7" fillId="0" borderId="5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18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4" fontId="7" fillId="0" borderId="0" xfId="0" applyNumberFormat="1" applyFont="1" applyBorder="1" applyAlignment="1" applyProtection="1">
      <protection locked="0"/>
    </xf>
    <xf numFmtId="166" fontId="7" fillId="0" borderId="0" xfId="0" applyNumberFormat="1" applyFont="1" applyBorder="1" applyAlignment="1" applyProtection="1">
      <protection locked="0"/>
    </xf>
    <xf numFmtId="166" fontId="7" fillId="0" borderId="19" xfId="0" applyNumberFormat="1" applyFont="1" applyBorder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6" fontId="1" fillId="0" borderId="0" xfId="0" applyNumberFormat="1" applyFont="1" applyBorder="1" applyAlignment="1" applyProtection="1">
      <alignment vertical="center"/>
      <protection locked="0"/>
    </xf>
    <xf numFmtId="166" fontId="1" fillId="0" borderId="19" xfId="0" applyNumberFormat="1" applyFont="1" applyBorder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37" fillId="0" borderId="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4" fontId="1" fillId="0" borderId="24" xfId="0" applyNumberFormat="1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166" fontId="1" fillId="0" borderId="24" xfId="0" applyNumberFormat="1" applyFont="1" applyBorder="1" applyAlignment="1" applyProtection="1">
      <alignment vertical="center"/>
      <protection locked="0"/>
    </xf>
    <xf numFmtId="166" fontId="1" fillId="0" borderId="25" xfId="0" applyNumberFormat="1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7" borderId="21" xfId="0" applyFont="1" applyFill="1" applyBorder="1" applyAlignment="1" applyProtection="1">
      <alignment horizontal="center" vertical="center" wrapText="1"/>
    </xf>
    <xf numFmtId="0" fontId="2" fillId="7" borderId="22" xfId="0" applyFont="1" applyFill="1" applyBorder="1" applyAlignment="1" applyProtection="1">
      <alignment horizontal="center" vertical="center" wrapText="1"/>
    </xf>
    <xf numFmtId="4" fontId="24" fillId="0" borderId="0" xfId="0" applyNumberFormat="1" applyFont="1" applyAlignment="1" applyProtection="1"/>
    <xf numFmtId="4" fontId="5" fillId="0" borderId="0" xfId="0" applyNumberFormat="1" applyFont="1" applyAlignment="1" applyProtection="1"/>
    <xf numFmtId="0" fontId="7" fillId="0" borderId="0" xfId="0" applyFont="1" applyAlignment="1" applyProtection="1"/>
    <xf numFmtId="4" fontId="6" fillId="0" borderId="0" xfId="0" applyNumberFormat="1" applyFont="1" applyBorder="1" applyAlignment="1" applyProtection="1"/>
    <xf numFmtId="4" fontId="0" fillId="0" borderId="28" xfId="0" applyNumberFormat="1" applyFont="1" applyBorder="1" applyAlignment="1" applyProtection="1">
      <alignment vertical="center"/>
    </xf>
    <xf numFmtId="0" fontId="0" fillId="0" borderId="28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4" fontId="37" fillId="0" borderId="28" xfId="0" applyNumberFormat="1" applyFont="1" applyBorder="1" applyAlignment="1" applyProtection="1">
      <alignment vertical="center"/>
    </xf>
    <xf numFmtId="0" fontId="37" fillId="0" borderId="28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 wrapText="1"/>
    </xf>
    <xf numFmtId="0" fontId="2" fillId="7" borderId="20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10" fillId="0" borderId="5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167" fontId="9" fillId="0" borderId="0" xfId="0" applyNumberFormat="1" applyFont="1" applyAlignment="1" applyProtection="1">
      <alignment vertical="center"/>
    </xf>
    <xf numFmtId="167" fontId="10" fillId="0" borderId="0" xfId="0" applyNumberFormat="1" applyFont="1" applyBorder="1" applyAlignment="1" applyProtection="1">
      <alignment vertical="center"/>
    </xf>
    <xf numFmtId="167" fontId="10" fillId="0" borderId="0" xfId="0" applyNumberFormat="1" applyFont="1" applyAlignment="1" applyProtection="1">
      <alignment vertical="center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0" fontId="37" fillId="0" borderId="28" xfId="0" applyFont="1" applyBorder="1" applyAlignment="1" applyProtection="1">
      <alignment vertical="center"/>
    </xf>
    <xf numFmtId="167" fontId="0" fillId="5" borderId="28" xfId="0" applyNumberFormat="1" applyFont="1" applyFill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7" borderId="0" xfId="0" applyFont="1" applyFill="1" applyBorder="1" applyAlignment="1" applyProtection="1">
      <alignment horizontal="left" vertical="center"/>
    </xf>
    <xf numFmtId="0" fontId="0" fillId="7" borderId="0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horizontal="right" vertical="center"/>
    </xf>
    <xf numFmtId="0" fontId="0" fillId="7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Font="1" applyBorder="1" applyAlignment="1" applyProtection="1">
      <alignment horizontal="left" vertical="center"/>
    </xf>
    <xf numFmtId="49" fontId="0" fillId="0" borderId="0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</xf>
    <xf numFmtId="0" fontId="3" fillId="7" borderId="9" xfId="0" applyFont="1" applyFill="1" applyBorder="1" applyAlignment="1" applyProtection="1">
      <alignment horizontal="left" vertical="center"/>
    </xf>
    <xf numFmtId="0" fontId="0" fillId="7" borderId="10" xfId="0" applyFont="1" applyFill="1" applyBorder="1" applyAlignment="1" applyProtection="1">
      <alignment vertical="center"/>
    </xf>
    <xf numFmtId="0" fontId="3" fillId="7" borderId="10" xfId="0" applyFont="1" applyFill="1" applyBorder="1" applyAlignment="1" applyProtection="1">
      <alignment horizontal="right" vertical="center"/>
    </xf>
    <xf numFmtId="0" fontId="3" fillId="7" borderId="10" xfId="0" applyFont="1" applyFill="1" applyBorder="1" applyAlignment="1" applyProtection="1">
      <alignment horizontal="center" vertical="center"/>
    </xf>
    <xf numFmtId="4" fontId="3" fillId="7" borderId="10" xfId="0" applyNumberFormat="1" applyFont="1" applyFill="1" applyBorder="1" applyAlignment="1" applyProtection="1">
      <alignment vertical="center"/>
    </xf>
    <xf numFmtId="0" fontId="0" fillId="7" borderId="27" xfId="0" applyFont="1" applyFill="1" applyBorder="1" applyAlignment="1" applyProtection="1">
      <alignment vertical="center"/>
    </xf>
    <xf numFmtId="0" fontId="12" fillId="3" borderId="0" xfId="0" applyFont="1" applyFill="1" applyAlignment="1" applyProtection="1">
      <alignment horizontal="left" vertical="center"/>
      <protection locked="0"/>
    </xf>
    <xf numFmtId="0" fontId="15" fillId="3" borderId="0" xfId="1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4" fontId="18" fillId="0" borderId="18" xfId="0" applyNumberFormat="1" applyFont="1" applyBorder="1" applyAlignment="1" applyProtection="1">
      <alignment horizontal="right" vertical="center"/>
      <protection locked="0"/>
    </xf>
    <xf numFmtId="4" fontId="18" fillId="0" borderId="0" xfId="0" applyNumberFormat="1" applyFont="1" applyBorder="1" applyAlignment="1" applyProtection="1">
      <alignment horizontal="right" vertical="center"/>
      <protection locked="0"/>
    </xf>
    <xf numFmtId="4" fontId="23" fillId="0" borderId="0" xfId="0" applyNumberFormat="1" applyFont="1" applyBorder="1" applyAlignment="1" applyProtection="1">
      <alignment vertical="center"/>
      <protection locked="0"/>
    </xf>
    <xf numFmtId="166" fontId="23" fillId="0" borderId="0" xfId="0" applyNumberFormat="1" applyFont="1" applyBorder="1" applyAlignment="1" applyProtection="1">
      <alignment vertical="center"/>
      <protection locked="0"/>
    </xf>
    <xf numFmtId="4" fontId="23" fillId="0" borderId="19" xfId="0" applyNumberFormat="1" applyFont="1" applyBorder="1" applyAlignment="1" applyProtection="1">
      <alignment vertical="center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4" fontId="29" fillId="0" borderId="23" xfId="0" applyNumberFormat="1" applyFont="1" applyBorder="1" applyAlignment="1" applyProtection="1">
      <alignment vertical="center"/>
      <protection locked="0"/>
    </xf>
    <xf numFmtId="4" fontId="29" fillId="0" borderId="24" xfId="0" applyNumberFormat="1" applyFont="1" applyBorder="1" applyAlignment="1" applyProtection="1">
      <alignment vertical="center"/>
      <protection locked="0"/>
    </xf>
    <xf numFmtId="166" fontId="29" fillId="0" borderId="24" xfId="0" applyNumberFormat="1" applyFont="1" applyBorder="1" applyAlignment="1" applyProtection="1">
      <alignment vertical="center"/>
      <protection locked="0"/>
    </xf>
    <xf numFmtId="4" fontId="29" fillId="0" borderId="25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0" fillId="0" borderId="7" xfId="0" applyBorder="1" applyProtection="1"/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7" borderId="11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38" fillId="0" borderId="29" xfId="0" applyFont="1" applyBorder="1" applyAlignment="1" applyProtection="1">
      <alignment vertical="center" wrapText="1"/>
    </xf>
    <xf numFmtId="0" fontId="38" fillId="0" borderId="30" xfId="0" applyFont="1" applyBorder="1" applyAlignment="1" applyProtection="1">
      <alignment vertical="center" wrapText="1"/>
    </xf>
    <xf numFmtId="0" fontId="38" fillId="0" borderId="31" xfId="0" applyFont="1" applyBorder="1" applyAlignment="1" applyProtection="1">
      <alignment vertical="center" wrapText="1"/>
    </xf>
    <xf numFmtId="0" fontId="38" fillId="0" borderId="32" xfId="0" applyFont="1" applyBorder="1" applyAlignment="1" applyProtection="1">
      <alignment horizontal="center" vertical="center" wrapText="1"/>
    </xf>
    <xf numFmtId="0" fontId="38" fillId="0" borderId="33" xfId="0" applyFont="1" applyBorder="1" applyAlignment="1" applyProtection="1">
      <alignment horizontal="center" vertical="center" wrapText="1"/>
    </xf>
    <xf numFmtId="0" fontId="40" fillId="0" borderId="34" xfId="0" applyFont="1" applyBorder="1" applyAlignment="1" applyProtection="1">
      <alignment horizontal="left"/>
    </xf>
    <xf numFmtId="0" fontId="43" fillId="0" borderId="34" xfId="0" applyFont="1" applyBorder="1" applyAlignment="1" applyProtection="1"/>
    <xf numFmtId="0" fontId="41" fillId="0" borderId="32" xfId="0" applyFont="1" applyBorder="1" applyAlignment="1" applyProtection="1">
      <alignment horizontal="left" vertical="center"/>
    </xf>
    <xf numFmtId="0" fontId="44" fillId="0" borderId="1" xfId="0" applyFont="1" applyBorder="1" applyAlignment="1" applyProtection="1">
      <alignment horizontal="left" vertical="center"/>
    </xf>
    <xf numFmtId="0" fontId="41" fillId="0" borderId="1" xfId="0" applyFont="1" applyBorder="1" applyAlignment="1" applyProtection="1">
      <alignment horizontal="left" vertical="center"/>
    </xf>
    <xf numFmtId="0" fontId="41" fillId="0" borderId="33" xfId="0" applyFont="1" applyBorder="1" applyAlignment="1" applyProtection="1">
      <alignment horizontal="left" vertical="center"/>
    </xf>
    <xf numFmtId="0" fontId="41" fillId="0" borderId="1" xfId="0" applyFont="1" applyBorder="1" applyAlignment="1" applyProtection="1">
      <alignment horizontal="center" vertical="center"/>
    </xf>
    <xf numFmtId="0" fontId="38" fillId="0" borderId="1" xfId="0" applyFont="1" applyBorder="1" applyAlignment="1" applyProtection="1">
      <alignment horizontal="left" vertical="center"/>
    </xf>
    <xf numFmtId="0" fontId="38" fillId="0" borderId="32" xfId="0" applyFont="1" applyBorder="1" applyAlignment="1" applyProtection="1">
      <alignment vertical="top"/>
    </xf>
    <xf numFmtId="0" fontId="38" fillId="0" borderId="1" xfId="0" applyFont="1" applyBorder="1" applyAlignment="1" applyProtection="1">
      <alignment vertical="top"/>
    </xf>
    <xf numFmtId="0" fontId="38" fillId="0" borderId="33" xfId="0" applyFont="1" applyBorder="1" applyAlignment="1" applyProtection="1">
      <alignment vertical="top"/>
    </xf>
    <xf numFmtId="0" fontId="38" fillId="0" borderId="1" xfId="0" applyFont="1" applyBorder="1" applyAlignment="1" applyProtection="1">
      <alignment horizontal="center" vertical="center"/>
    </xf>
    <xf numFmtId="0" fontId="38" fillId="0" borderId="1" xfId="0" applyFont="1" applyBorder="1" applyAlignment="1" applyProtection="1">
      <alignment horizontal="left" vertical="top"/>
    </xf>
    <xf numFmtId="0" fontId="38" fillId="0" borderId="35" xfId="0" applyFont="1" applyBorder="1" applyAlignment="1" applyProtection="1">
      <alignment vertical="top"/>
    </xf>
    <xf numFmtId="0" fontId="38" fillId="0" borderId="34" xfId="0" applyFont="1" applyBorder="1" applyAlignment="1" applyProtection="1">
      <alignment vertical="top"/>
    </xf>
    <xf numFmtId="0" fontId="38" fillId="0" borderId="36" xfId="0" applyFont="1" applyBorder="1" applyAlignment="1" applyProtection="1">
      <alignment vertical="top"/>
    </xf>
    <xf numFmtId="49" fontId="41" fillId="0" borderId="1" xfId="0" applyNumberFormat="1" applyFont="1" applyBorder="1" applyAlignment="1" applyProtection="1">
      <alignment horizontal="left" vertical="center"/>
    </xf>
    <xf numFmtId="0" fontId="41" fillId="0" borderId="34" xfId="0" applyFont="1" applyBorder="1" applyAlignment="1" applyProtection="1">
      <alignment horizontal="left" vertical="center"/>
    </xf>
    <xf numFmtId="0" fontId="40" fillId="0" borderId="1" xfId="0" applyFont="1" applyBorder="1" applyAlignment="1" applyProtection="1">
      <alignment horizontal="left" vertical="center"/>
    </xf>
    <xf numFmtId="0" fontId="43" fillId="0" borderId="0" xfId="0" applyFont="1" applyAlignment="1" applyProtection="1">
      <alignment vertical="center"/>
    </xf>
    <xf numFmtId="0" fontId="40" fillId="0" borderId="1" xfId="0" applyFont="1" applyBorder="1" applyAlignment="1" applyProtection="1">
      <alignment vertical="center"/>
    </xf>
    <xf numFmtId="0" fontId="38" fillId="0" borderId="32" xfId="0" applyFont="1" applyBorder="1" applyAlignment="1" applyProtection="1">
      <alignment vertical="center" wrapText="1"/>
    </xf>
    <xf numFmtId="0" fontId="40" fillId="0" borderId="34" xfId="0" applyFont="1" applyBorder="1" applyAlignment="1" applyProtection="1">
      <alignment horizontal="left" vertical="center"/>
    </xf>
    <xf numFmtId="0" fontId="40" fillId="0" borderId="34" xfId="0" applyFont="1" applyBorder="1" applyAlignment="1" applyProtection="1">
      <alignment horizontal="center" vertical="center"/>
    </xf>
    <xf numFmtId="0" fontId="43" fillId="0" borderId="34" xfId="0" applyFont="1" applyBorder="1" applyAlignment="1" applyProtection="1">
      <alignment vertical="center"/>
    </xf>
    <xf numFmtId="0" fontId="40" fillId="0" borderId="34" xfId="0" applyFont="1" applyBorder="1" applyAlignment="1" applyProtection="1">
      <alignment vertical="center"/>
    </xf>
    <xf numFmtId="0" fontId="38" fillId="0" borderId="33" xfId="0" applyFont="1" applyBorder="1" applyAlignment="1" applyProtection="1">
      <alignment vertical="center" wrapText="1"/>
    </xf>
    <xf numFmtId="0" fontId="41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vertical="top"/>
    </xf>
    <xf numFmtId="0" fontId="41" fillId="0" borderId="1" xfId="0" applyFont="1" applyBorder="1" applyAlignment="1" applyProtection="1">
      <alignment horizontal="left" vertical="center" wrapText="1"/>
    </xf>
    <xf numFmtId="0" fontId="41" fillId="0" borderId="35" xfId="0" applyFont="1" applyBorder="1" applyAlignment="1" applyProtection="1">
      <alignment horizontal="left" vertical="center"/>
    </xf>
    <xf numFmtId="0" fontId="0" fillId="0" borderId="34" xfId="0" applyBorder="1" applyAlignment="1" applyProtection="1">
      <alignment vertical="top"/>
    </xf>
    <xf numFmtId="0" fontId="41" fillId="0" borderId="36" xfId="0" applyFont="1" applyBorder="1" applyAlignment="1" applyProtection="1">
      <alignment horizontal="left" vertical="center"/>
    </xf>
    <xf numFmtId="0" fontId="38" fillId="0" borderId="29" xfId="0" applyFont="1" applyBorder="1" applyAlignment="1" applyProtection="1">
      <alignment horizontal="left" vertical="center"/>
    </xf>
    <xf numFmtId="0" fontId="38" fillId="0" borderId="30" xfId="0" applyFont="1" applyBorder="1" applyAlignment="1" applyProtection="1">
      <alignment horizontal="left" vertical="center"/>
    </xf>
    <xf numFmtId="0" fontId="38" fillId="0" borderId="31" xfId="0" applyFont="1" applyBorder="1" applyAlignment="1" applyProtection="1">
      <alignment horizontal="left" vertical="center"/>
    </xf>
    <xf numFmtId="0" fontId="38" fillId="0" borderId="32" xfId="0" applyFont="1" applyBorder="1" applyAlignment="1" applyProtection="1">
      <alignment horizontal="left" vertical="center"/>
    </xf>
    <xf numFmtId="0" fontId="38" fillId="0" borderId="33" xfId="0" applyFont="1" applyBorder="1" applyAlignment="1" applyProtection="1">
      <alignment horizontal="left" vertical="center"/>
    </xf>
    <xf numFmtId="0" fontId="43" fillId="0" borderId="0" xfId="0" applyFont="1" applyAlignment="1" applyProtection="1">
      <alignment horizontal="left" vertical="center"/>
    </xf>
    <xf numFmtId="0" fontId="43" fillId="0" borderId="34" xfId="0" applyFont="1" applyBorder="1" applyAlignment="1" applyProtection="1">
      <alignment horizontal="left" vertical="center"/>
    </xf>
    <xf numFmtId="0" fontId="41" fillId="0" borderId="1" xfId="0" applyFont="1" applyBorder="1" applyAlignment="1" applyProtection="1">
      <alignment horizontal="left" vertical="top"/>
    </xf>
    <xf numFmtId="0" fontId="41" fillId="0" borderId="1" xfId="0" applyFont="1" applyBorder="1" applyAlignment="1" applyProtection="1">
      <alignment horizontal="center" vertical="top"/>
    </xf>
    <xf numFmtId="0" fontId="41" fillId="0" borderId="34" xfId="0" applyFont="1" applyBorder="1" applyAlignment="1" applyProtection="1">
      <alignment horizontal="left" vertical="center" wrapText="1"/>
    </xf>
    <xf numFmtId="0" fontId="38" fillId="0" borderId="29" xfId="0" applyFont="1" applyBorder="1" applyAlignment="1" applyProtection="1">
      <alignment horizontal="left" vertical="center" wrapText="1"/>
    </xf>
    <xf numFmtId="0" fontId="38" fillId="0" borderId="30" xfId="0" applyFont="1" applyBorder="1" applyAlignment="1" applyProtection="1">
      <alignment horizontal="left" vertical="center" wrapText="1"/>
    </xf>
    <xf numFmtId="0" fontId="38" fillId="0" borderId="31" xfId="0" applyFont="1" applyBorder="1" applyAlignment="1" applyProtection="1">
      <alignment horizontal="left" vertical="center" wrapText="1"/>
    </xf>
    <xf numFmtId="0" fontId="38" fillId="0" borderId="32" xfId="0" applyFont="1" applyBorder="1" applyAlignment="1" applyProtection="1">
      <alignment horizontal="left" vertical="center" wrapText="1"/>
    </xf>
    <xf numFmtId="0" fontId="38" fillId="0" borderId="33" xfId="0" applyFont="1" applyBorder="1" applyAlignment="1" applyProtection="1">
      <alignment horizontal="left" vertical="center" wrapText="1"/>
    </xf>
    <xf numFmtId="0" fontId="43" fillId="0" borderId="32" xfId="0" applyFont="1" applyBorder="1" applyAlignment="1" applyProtection="1">
      <alignment horizontal="left" vertical="center" wrapText="1"/>
    </xf>
    <xf numFmtId="0" fontId="43" fillId="0" borderId="33" xfId="0" applyFont="1" applyBorder="1" applyAlignment="1" applyProtection="1">
      <alignment horizontal="left" vertical="center" wrapText="1"/>
    </xf>
    <xf numFmtId="0" fontId="41" fillId="0" borderId="32" xfId="0" applyFont="1" applyBorder="1" applyAlignment="1" applyProtection="1">
      <alignment horizontal="left" vertical="center" wrapText="1"/>
    </xf>
    <xf numFmtId="0" fontId="41" fillId="0" borderId="33" xfId="0" applyFont="1" applyBorder="1" applyAlignment="1" applyProtection="1">
      <alignment horizontal="left" vertical="center" wrapText="1"/>
    </xf>
    <xf numFmtId="0" fontId="41" fillId="2" borderId="1" xfId="0" applyFont="1" applyFill="1" applyBorder="1" applyAlignment="1" applyProtection="1">
      <alignment horizontal="left" vertical="center"/>
    </xf>
    <xf numFmtId="0" fontId="41" fillId="2" borderId="1" xfId="0" applyFont="1" applyFill="1" applyBorder="1" applyAlignment="1" applyProtection="1">
      <alignment horizontal="center" vertical="center"/>
    </xf>
    <xf numFmtId="0" fontId="41" fillId="0" borderId="35" xfId="0" applyFont="1" applyBorder="1" applyAlignment="1" applyProtection="1">
      <alignment horizontal="left" vertical="center" wrapText="1"/>
    </xf>
    <xf numFmtId="0" fontId="41" fillId="0" borderId="36" xfId="0" applyFont="1" applyBorder="1" applyAlignment="1" applyProtection="1">
      <alignment horizontal="left" vertical="center" wrapText="1"/>
    </xf>
    <xf numFmtId="0" fontId="43" fillId="0" borderId="1" xfId="0" applyFont="1" applyBorder="1" applyAlignment="1" applyProtection="1">
      <alignment horizontal="left" vertical="center"/>
    </xf>
    <xf numFmtId="0" fontId="38" fillId="0" borderId="35" xfId="0" applyFont="1" applyBorder="1" applyAlignment="1" applyProtection="1">
      <alignment horizontal="left" vertical="center"/>
    </xf>
    <xf numFmtId="0" fontId="38" fillId="0" borderId="36" xfId="0" applyFont="1" applyBorder="1" applyAlignment="1" applyProtection="1">
      <alignment horizontal="left" vertical="center"/>
    </xf>
    <xf numFmtId="0" fontId="42" fillId="0" borderId="34" xfId="0" applyFont="1" applyBorder="1" applyAlignment="1" applyProtection="1">
      <alignment horizontal="left" vertical="center"/>
    </xf>
    <xf numFmtId="0" fontId="40" fillId="0" borderId="1" xfId="0" applyFont="1" applyBorder="1" applyAlignment="1" applyProtection="1">
      <alignment horizontal="left" vertical="center" wrapText="1"/>
    </xf>
    <xf numFmtId="0" fontId="41" fillId="0" borderId="32" xfId="0" applyFont="1" applyBorder="1" applyAlignment="1" applyProtection="1">
      <alignment vertical="center" wrapText="1"/>
    </xf>
    <xf numFmtId="0" fontId="41" fillId="0" borderId="1" xfId="0" applyFont="1" applyBorder="1" applyAlignment="1" applyProtection="1">
      <alignment vertical="center" wrapText="1"/>
    </xf>
    <xf numFmtId="0" fontId="41" fillId="0" borderId="1" xfId="0" applyFont="1" applyBorder="1" applyAlignment="1" applyProtection="1">
      <alignment vertical="center"/>
    </xf>
    <xf numFmtId="49" fontId="41" fillId="0" borderId="1" xfId="0" applyNumberFormat="1" applyFont="1" applyBorder="1" applyAlignment="1" applyProtection="1">
      <alignment vertical="center" wrapText="1"/>
    </xf>
    <xf numFmtId="0" fontId="38" fillId="0" borderId="35" xfId="0" applyFont="1" applyBorder="1" applyAlignment="1" applyProtection="1">
      <alignment vertical="center" wrapText="1"/>
    </xf>
    <xf numFmtId="0" fontId="42" fillId="0" borderId="34" xfId="0" applyFont="1" applyBorder="1" applyAlignment="1" applyProtection="1">
      <alignment vertical="center" wrapText="1"/>
    </xf>
    <xf numFmtId="0" fontId="38" fillId="0" borderId="36" xfId="0" applyFont="1" applyBorder="1" applyAlignment="1" applyProtection="1">
      <alignment vertical="center" wrapText="1"/>
    </xf>
    <xf numFmtId="0" fontId="22" fillId="0" borderId="0" xfId="0" applyFont="1" applyAlignment="1" applyProtection="1">
      <alignment horizontal="left" vertical="center"/>
    </xf>
    <xf numFmtId="0" fontId="47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47" fillId="0" borderId="1" xfId="0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left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left" vertical="center"/>
    </xf>
    <xf numFmtId="0" fontId="2" fillId="7" borderId="10" xfId="0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right" vertical="center"/>
    </xf>
    <xf numFmtId="0" fontId="30" fillId="3" borderId="0" xfId="1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9" fillId="0" borderId="1" xfId="0" applyFont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left" vertical="top"/>
    </xf>
    <xf numFmtId="0" fontId="41" fillId="0" borderId="1" xfId="0" applyFont="1" applyBorder="1" applyAlignment="1" applyProtection="1">
      <alignment horizontal="left" vertical="center"/>
    </xf>
    <xf numFmtId="0" fontId="41" fillId="0" borderId="1" xfId="0" applyFont="1" applyBorder="1" applyAlignment="1" applyProtection="1">
      <alignment horizontal="left" vertical="center" wrapText="1"/>
    </xf>
    <xf numFmtId="49" fontId="41" fillId="0" borderId="1" xfId="0" applyNumberFormat="1" applyFont="1" applyBorder="1" applyAlignment="1" applyProtection="1">
      <alignment horizontal="left" vertical="center" wrapText="1"/>
    </xf>
    <xf numFmtId="0" fontId="39" fillId="0" borderId="1" xfId="0" applyFont="1" applyBorder="1" applyAlignment="1" applyProtection="1">
      <alignment horizontal="center" vertical="center"/>
    </xf>
    <xf numFmtId="0" fontId="40" fillId="0" borderId="34" xfId="0" applyFont="1" applyBorder="1" applyAlignment="1" applyProtection="1">
      <alignment horizontal="left"/>
    </xf>
    <xf numFmtId="0" fontId="40" fillId="0" borderId="34" xfId="0" applyFont="1" applyBorder="1" applyAlignment="1" applyProtection="1">
      <alignment horizontal="left" wrapText="1"/>
    </xf>
  </cellXfs>
  <cellStyles count="2">
    <cellStyle name="Hypertextový odkaz" xfId="1" builtinId="8"/>
    <cellStyle name="Normální" xfId="0" builtinId="0" customBuiltin="1"/>
  </cellStyles>
  <dxfs count="0"/>
  <tableStyles count="0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workbookViewId="0">
      <pane ySplit="1" topLeftCell="A2" activePane="bottomLeft" state="frozen"/>
      <selection pane="bottomLeft" activeCell="E14" sqref="E14:AJ14"/>
    </sheetView>
  </sheetViews>
  <sheetFormatPr defaultRowHeight="13.5"/>
  <cols>
    <col min="1" max="1" width="8.33203125" style="3" customWidth="1"/>
    <col min="2" max="2" width="1.6640625" style="3" customWidth="1"/>
    <col min="3" max="3" width="4.1640625" style="3" customWidth="1"/>
    <col min="4" max="33" width="2.6640625" style="3" customWidth="1"/>
    <col min="34" max="34" width="3.33203125" style="3" customWidth="1"/>
    <col min="35" max="35" width="31.6640625" style="3" customWidth="1"/>
    <col min="36" max="37" width="2.5" style="3" customWidth="1"/>
    <col min="38" max="38" width="8.33203125" style="3" customWidth="1"/>
    <col min="39" max="39" width="3.33203125" style="3" customWidth="1"/>
    <col min="40" max="40" width="13.33203125" style="3" customWidth="1"/>
    <col min="41" max="41" width="7.5" style="3" customWidth="1"/>
    <col min="42" max="42" width="4.1640625" style="3" customWidth="1"/>
    <col min="43" max="43" width="15.6640625" style="3" customWidth="1"/>
    <col min="44" max="44" width="13.6640625" style="3" customWidth="1"/>
    <col min="45" max="49" width="25.83203125" style="3" hidden="1" customWidth="1"/>
    <col min="50" max="54" width="21.6640625" style="3" hidden="1" customWidth="1"/>
    <col min="55" max="55" width="19.1640625" style="3" hidden="1" customWidth="1"/>
    <col min="56" max="56" width="25" style="3" hidden="1" customWidth="1"/>
    <col min="57" max="58" width="19.1640625" style="3" hidden="1" customWidth="1"/>
    <col min="59" max="59" width="66.5" style="3" customWidth="1"/>
    <col min="60" max="70" width="9.33203125" style="3"/>
    <col min="71" max="91" width="9.33203125" style="3" hidden="1"/>
    <col min="92" max="16384" width="9.33203125" style="3"/>
  </cols>
  <sheetData>
    <row r="1" spans="1:74" ht="21.4" customHeight="1">
      <c r="A1" s="193" t="s">
        <v>0</v>
      </c>
      <c r="B1" s="4"/>
      <c r="C1" s="4"/>
      <c r="D1" s="30" t="s">
        <v>1</v>
      </c>
      <c r="E1" s="4"/>
      <c r="F1" s="4"/>
      <c r="G1" s="4"/>
      <c r="H1" s="4"/>
      <c r="I1" s="4"/>
      <c r="J1" s="4"/>
      <c r="K1" s="194" t="s">
        <v>2</v>
      </c>
      <c r="L1" s="194"/>
      <c r="M1" s="194"/>
      <c r="N1" s="194"/>
      <c r="O1" s="194"/>
      <c r="P1" s="194"/>
      <c r="Q1" s="194"/>
      <c r="R1" s="194"/>
      <c r="S1" s="194"/>
      <c r="T1" s="4"/>
      <c r="U1" s="4"/>
      <c r="V1" s="4"/>
      <c r="W1" s="194" t="s">
        <v>3</v>
      </c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31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193" t="s">
        <v>4</v>
      </c>
      <c r="BB1" s="193" t="s">
        <v>5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T1" s="195" t="s">
        <v>6</v>
      </c>
      <c r="BU1" s="195" t="s">
        <v>7</v>
      </c>
      <c r="BV1" s="195" t="s">
        <v>8</v>
      </c>
    </row>
    <row r="2" spans="1:74" ht="36.950000000000003" customHeight="1">
      <c r="AR2" s="342" t="s">
        <v>9</v>
      </c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S2" s="32" t="s">
        <v>10</v>
      </c>
      <c r="BT2" s="32" t="s">
        <v>11</v>
      </c>
    </row>
    <row r="3" spans="1:74" ht="6.95" customHeight="1"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70"/>
      <c r="BS3" s="32" t="s">
        <v>10</v>
      </c>
      <c r="BT3" s="32" t="s">
        <v>12</v>
      </c>
    </row>
    <row r="4" spans="1:74" ht="36.950000000000003" customHeight="1">
      <c r="B4" s="171"/>
      <c r="C4" s="172"/>
      <c r="D4" s="142" t="s">
        <v>13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3"/>
      <c r="AS4" s="33" t="s">
        <v>14</v>
      </c>
      <c r="BG4" s="196" t="s">
        <v>15</v>
      </c>
      <c r="BS4" s="32" t="s">
        <v>16</v>
      </c>
    </row>
    <row r="5" spans="1:74" ht="14.45" customHeight="1">
      <c r="B5" s="171"/>
      <c r="C5" s="172"/>
      <c r="D5" s="218" t="s">
        <v>17</v>
      </c>
      <c r="E5" s="172"/>
      <c r="F5" s="172"/>
      <c r="G5" s="172"/>
      <c r="H5" s="172"/>
      <c r="I5" s="172"/>
      <c r="J5" s="172"/>
      <c r="K5" s="329" t="s">
        <v>18</v>
      </c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172"/>
      <c r="AQ5" s="173"/>
      <c r="BG5" s="327" t="s">
        <v>19</v>
      </c>
      <c r="BS5" s="32" t="s">
        <v>10</v>
      </c>
    </row>
    <row r="6" spans="1:74" ht="36.950000000000003" customHeight="1">
      <c r="B6" s="171"/>
      <c r="C6" s="172"/>
      <c r="D6" s="219" t="s">
        <v>20</v>
      </c>
      <c r="E6" s="172"/>
      <c r="F6" s="172"/>
      <c r="G6" s="172"/>
      <c r="H6" s="172"/>
      <c r="I6" s="172"/>
      <c r="J6" s="172"/>
      <c r="K6" s="331" t="s">
        <v>687</v>
      </c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172"/>
      <c r="AQ6" s="173"/>
      <c r="BG6" s="328"/>
      <c r="BS6" s="32" t="s">
        <v>10</v>
      </c>
    </row>
    <row r="7" spans="1:74" ht="14.45" customHeight="1">
      <c r="B7" s="171"/>
      <c r="C7" s="172"/>
      <c r="D7" s="145" t="s">
        <v>21</v>
      </c>
      <c r="E7" s="172"/>
      <c r="F7" s="172"/>
      <c r="G7" s="172"/>
      <c r="H7" s="172"/>
      <c r="I7" s="172"/>
      <c r="J7" s="172"/>
      <c r="K7" s="323" t="s">
        <v>5</v>
      </c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172"/>
      <c r="AK7" s="145" t="s">
        <v>22</v>
      </c>
      <c r="AL7" s="172"/>
      <c r="AM7" s="172"/>
      <c r="AN7" s="146" t="s">
        <v>5</v>
      </c>
      <c r="AO7" s="172"/>
      <c r="AP7" s="172"/>
      <c r="AQ7" s="173"/>
      <c r="BG7" s="328"/>
      <c r="BS7" s="32" t="s">
        <v>10</v>
      </c>
    </row>
    <row r="8" spans="1:74" ht="14.45" customHeight="1">
      <c r="B8" s="171"/>
      <c r="C8" s="172"/>
      <c r="D8" s="145" t="s">
        <v>23</v>
      </c>
      <c r="E8" s="172"/>
      <c r="F8" s="172"/>
      <c r="G8" s="172"/>
      <c r="H8" s="325" t="s">
        <v>686</v>
      </c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145" t="s">
        <v>25</v>
      </c>
      <c r="AL8" s="172"/>
      <c r="AM8" s="172"/>
      <c r="AN8" s="2" t="s">
        <v>26</v>
      </c>
      <c r="AO8" s="172"/>
      <c r="AP8" s="172"/>
      <c r="AQ8" s="173"/>
      <c r="BG8" s="328"/>
      <c r="BS8" s="32" t="s">
        <v>10</v>
      </c>
    </row>
    <row r="9" spans="1:74" ht="14.45" customHeight="1">
      <c r="B9" s="171"/>
      <c r="C9" s="172"/>
      <c r="D9" s="172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172"/>
      <c r="AL9" s="172"/>
      <c r="AM9" s="172"/>
      <c r="AN9" s="172"/>
      <c r="AO9" s="172"/>
      <c r="AP9" s="172"/>
      <c r="AQ9" s="173"/>
      <c r="BG9" s="328"/>
      <c r="BS9" s="32" t="s">
        <v>10</v>
      </c>
    </row>
    <row r="10" spans="1:74" ht="14.45" customHeight="1">
      <c r="B10" s="171"/>
      <c r="C10" s="172"/>
      <c r="D10" s="145" t="s">
        <v>27</v>
      </c>
      <c r="E10" s="172"/>
      <c r="F10" s="172"/>
      <c r="G10" s="172"/>
      <c r="H10" s="326" t="s">
        <v>685</v>
      </c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145" t="s">
        <v>28</v>
      </c>
      <c r="AL10" s="172"/>
      <c r="AM10" s="172"/>
      <c r="AN10" s="146" t="s">
        <v>5</v>
      </c>
      <c r="AO10" s="172"/>
      <c r="AP10" s="172"/>
      <c r="AQ10" s="173"/>
      <c r="BG10" s="328"/>
      <c r="BS10" s="32" t="s">
        <v>10</v>
      </c>
    </row>
    <row r="11" spans="1:74" ht="18.399999999999999" customHeight="1">
      <c r="B11" s="171"/>
      <c r="C11" s="172"/>
      <c r="D11" s="172"/>
      <c r="E11" s="323" t="s">
        <v>24</v>
      </c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145" t="s">
        <v>29</v>
      </c>
      <c r="AL11" s="172"/>
      <c r="AM11" s="172"/>
      <c r="AN11" s="146" t="s">
        <v>5</v>
      </c>
      <c r="AO11" s="172"/>
      <c r="AP11" s="172"/>
      <c r="AQ11" s="173"/>
      <c r="BG11" s="328"/>
      <c r="BS11" s="32" t="s">
        <v>10</v>
      </c>
    </row>
    <row r="12" spans="1:74" ht="6.95" customHeight="1">
      <c r="B12" s="171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3"/>
      <c r="BG12" s="328"/>
      <c r="BS12" s="32" t="s">
        <v>10</v>
      </c>
    </row>
    <row r="13" spans="1:74" ht="14.45" customHeight="1">
      <c r="B13" s="171"/>
      <c r="C13" s="172"/>
      <c r="D13" s="145" t="s">
        <v>30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45" t="s">
        <v>28</v>
      </c>
      <c r="AL13" s="172"/>
      <c r="AM13" s="172"/>
      <c r="AN13" s="26" t="s">
        <v>31</v>
      </c>
      <c r="AO13" s="172"/>
      <c r="AP13" s="172"/>
      <c r="AQ13" s="173"/>
      <c r="BG13" s="328"/>
      <c r="BS13" s="32" t="s">
        <v>10</v>
      </c>
    </row>
    <row r="14" spans="1:74" ht="15">
      <c r="B14" s="171"/>
      <c r="C14" s="172"/>
      <c r="D14" s="172"/>
      <c r="E14" s="332" t="s">
        <v>31</v>
      </c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145" t="s">
        <v>29</v>
      </c>
      <c r="AL14" s="172"/>
      <c r="AM14" s="172"/>
      <c r="AN14" s="26" t="s">
        <v>31</v>
      </c>
      <c r="AO14" s="172"/>
      <c r="AP14" s="172"/>
      <c r="AQ14" s="173"/>
      <c r="BG14" s="328"/>
      <c r="BS14" s="32" t="s">
        <v>10</v>
      </c>
    </row>
    <row r="15" spans="1:74" ht="6.95" customHeight="1">
      <c r="B15" s="171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3"/>
      <c r="BG15" s="328"/>
      <c r="BS15" s="32" t="s">
        <v>6</v>
      </c>
    </row>
    <row r="16" spans="1:74" ht="14.45" customHeight="1">
      <c r="B16" s="171"/>
      <c r="C16" s="172"/>
      <c r="D16" s="145" t="s">
        <v>32</v>
      </c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45" t="s">
        <v>28</v>
      </c>
      <c r="AL16" s="172"/>
      <c r="AM16" s="172"/>
      <c r="AN16" s="146" t="s">
        <v>5</v>
      </c>
      <c r="AO16" s="172"/>
      <c r="AP16" s="172"/>
      <c r="AQ16" s="173"/>
      <c r="BG16" s="328"/>
      <c r="BS16" s="32" t="s">
        <v>6</v>
      </c>
    </row>
    <row r="17" spans="2:71" ht="18.399999999999999" customHeight="1">
      <c r="B17" s="171"/>
      <c r="C17" s="172"/>
      <c r="D17" s="172"/>
      <c r="E17" s="146" t="s">
        <v>33</v>
      </c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45" t="s">
        <v>29</v>
      </c>
      <c r="AL17" s="172"/>
      <c r="AM17" s="172"/>
      <c r="AN17" s="146" t="s">
        <v>5</v>
      </c>
      <c r="AO17" s="172"/>
      <c r="AP17" s="172"/>
      <c r="AQ17" s="173"/>
      <c r="BG17" s="328"/>
      <c r="BS17" s="32" t="s">
        <v>7</v>
      </c>
    </row>
    <row r="18" spans="2:71" ht="6.95" customHeight="1">
      <c r="B18" s="171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3"/>
      <c r="BG18" s="328"/>
      <c r="BS18" s="32" t="s">
        <v>10</v>
      </c>
    </row>
    <row r="19" spans="2:71" ht="14.45" customHeight="1">
      <c r="B19" s="171"/>
      <c r="C19" s="172"/>
      <c r="D19" s="145" t="s">
        <v>34</v>
      </c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3"/>
      <c r="BG19" s="328"/>
      <c r="BS19" s="32" t="s">
        <v>10</v>
      </c>
    </row>
    <row r="20" spans="2:71" ht="22.5" customHeight="1">
      <c r="B20" s="171"/>
      <c r="C20" s="172"/>
      <c r="D20" s="172"/>
      <c r="E20" s="334" t="s">
        <v>5</v>
      </c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172"/>
      <c r="AP20" s="172"/>
      <c r="AQ20" s="173"/>
      <c r="BG20" s="328"/>
      <c r="BS20" s="32" t="s">
        <v>7</v>
      </c>
    </row>
    <row r="21" spans="2:71" ht="6.95" customHeight="1">
      <c r="B21" s="171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3"/>
      <c r="BG21" s="328"/>
    </row>
    <row r="22" spans="2:71" ht="6.95" customHeight="1">
      <c r="B22" s="171"/>
      <c r="C22" s="172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172"/>
      <c r="AQ22" s="173"/>
      <c r="BG22" s="328"/>
    </row>
    <row r="23" spans="2:71" s="34" customFormat="1" ht="25.9" customHeight="1">
      <c r="B23" s="100"/>
      <c r="C23" s="143"/>
      <c r="D23" s="221" t="s">
        <v>35</v>
      </c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335">
        <f>ROUND(AG51,2)</f>
        <v>0</v>
      </c>
      <c r="AL23" s="336"/>
      <c r="AM23" s="336"/>
      <c r="AN23" s="336"/>
      <c r="AO23" s="336"/>
      <c r="AP23" s="143"/>
      <c r="AQ23" s="144"/>
      <c r="BG23" s="328"/>
    </row>
    <row r="24" spans="2:71" s="34" customFormat="1" ht="6.95" customHeight="1">
      <c r="B24" s="100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4"/>
      <c r="BG24" s="328"/>
    </row>
    <row r="25" spans="2:71" s="34" customFormat="1">
      <c r="B25" s="100"/>
      <c r="C25" s="143"/>
      <c r="D25" s="143"/>
      <c r="E25" s="143"/>
      <c r="F25" s="143"/>
      <c r="G25" s="143"/>
      <c r="H25" s="143"/>
      <c r="I25" s="143"/>
      <c r="J25" s="143"/>
      <c r="K25" s="143"/>
      <c r="L25" s="337" t="s">
        <v>36</v>
      </c>
      <c r="M25" s="337"/>
      <c r="N25" s="337"/>
      <c r="O25" s="337"/>
      <c r="P25" s="143"/>
      <c r="Q25" s="143"/>
      <c r="R25" s="143"/>
      <c r="S25" s="143"/>
      <c r="T25" s="143"/>
      <c r="U25" s="143"/>
      <c r="V25" s="143"/>
      <c r="W25" s="337" t="s">
        <v>37</v>
      </c>
      <c r="X25" s="337"/>
      <c r="Y25" s="337"/>
      <c r="Z25" s="337"/>
      <c r="AA25" s="337"/>
      <c r="AB25" s="337"/>
      <c r="AC25" s="337"/>
      <c r="AD25" s="337"/>
      <c r="AE25" s="337"/>
      <c r="AF25" s="143"/>
      <c r="AG25" s="143"/>
      <c r="AH25" s="143"/>
      <c r="AI25" s="143"/>
      <c r="AJ25" s="143"/>
      <c r="AK25" s="337" t="s">
        <v>38</v>
      </c>
      <c r="AL25" s="337"/>
      <c r="AM25" s="337"/>
      <c r="AN25" s="337"/>
      <c r="AO25" s="337"/>
      <c r="AP25" s="143"/>
      <c r="AQ25" s="144"/>
      <c r="BG25" s="328"/>
    </row>
    <row r="26" spans="2:71" s="197" customFormat="1" ht="14.45" customHeight="1">
      <c r="B26" s="230"/>
      <c r="C26" s="223"/>
      <c r="D26" s="184" t="s">
        <v>39</v>
      </c>
      <c r="E26" s="223"/>
      <c r="F26" s="184" t="s">
        <v>40</v>
      </c>
      <c r="G26" s="223"/>
      <c r="H26" s="223"/>
      <c r="I26" s="223"/>
      <c r="J26" s="223"/>
      <c r="K26" s="223"/>
      <c r="L26" s="322">
        <v>0.21</v>
      </c>
      <c r="M26" s="321"/>
      <c r="N26" s="321"/>
      <c r="O26" s="321"/>
      <c r="P26" s="223"/>
      <c r="Q26" s="223"/>
      <c r="R26" s="223"/>
      <c r="S26" s="223"/>
      <c r="T26" s="223"/>
      <c r="U26" s="223"/>
      <c r="V26" s="223"/>
      <c r="W26" s="320">
        <f>ROUND(BB51,2)</f>
        <v>0</v>
      </c>
      <c r="X26" s="321"/>
      <c r="Y26" s="321"/>
      <c r="Z26" s="321"/>
      <c r="AA26" s="321"/>
      <c r="AB26" s="321"/>
      <c r="AC26" s="321"/>
      <c r="AD26" s="321"/>
      <c r="AE26" s="321"/>
      <c r="AF26" s="223"/>
      <c r="AG26" s="223"/>
      <c r="AH26" s="223"/>
      <c r="AI26" s="223"/>
      <c r="AJ26" s="223"/>
      <c r="AK26" s="320">
        <f>ROUND(AX51,2)</f>
        <v>0</v>
      </c>
      <c r="AL26" s="321"/>
      <c r="AM26" s="321"/>
      <c r="AN26" s="321"/>
      <c r="AO26" s="321"/>
      <c r="AP26" s="223"/>
      <c r="AQ26" s="224"/>
      <c r="BG26" s="328"/>
    </row>
    <row r="27" spans="2:71" s="197" customFormat="1" ht="14.45" customHeight="1">
      <c r="B27" s="230"/>
      <c r="C27" s="223"/>
      <c r="D27" s="223"/>
      <c r="E27" s="223"/>
      <c r="F27" s="184" t="s">
        <v>41</v>
      </c>
      <c r="G27" s="223"/>
      <c r="H27" s="223"/>
      <c r="I27" s="223"/>
      <c r="J27" s="223"/>
      <c r="K27" s="223"/>
      <c r="L27" s="322">
        <v>0.15</v>
      </c>
      <c r="M27" s="321"/>
      <c r="N27" s="321"/>
      <c r="O27" s="321"/>
      <c r="P27" s="223"/>
      <c r="Q27" s="223"/>
      <c r="R27" s="223"/>
      <c r="S27" s="223"/>
      <c r="T27" s="223"/>
      <c r="U27" s="223"/>
      <c r="V27" s="223"/>
      <c r="W27" s="320">
        <f>ROUND(BC51,2)</f>
        <v>0</v>
      </c>
      <c r="X27" s="321"/>
      <c r="Y27" s="321"/>
      <c r="Z27" s="321"/>
      <c r="AA27" s="321"/>
      <c r="AB27" s="321"/>
      <c r="AC27" s="321"/>
      <c r="AD27" s="321"/>
      <c r="AE27" s="321"/>
      <c r="AF27" s="223"/>
      <c r="AG27" s="223"/>
      <c r="AH27" s="223"/>
      <c r="AI27" s="223"/>
      <c r="AJ27" s="223"/>
      <c r="AK27" s="320">
        <f>ROUND(AY51,2)</f>
        <v>0</v>
      </c>
      <c r="AL27" s="321"/>
      <c r="AM27" s="321"/>
      <c r="AN27" s="321"/>
      <c r="AO27" s="321"/>
      <c r="AP27" s="223"/>
      <c r="AQ27" s="224"/>
      <c r="BG27" s="328"/>
    </row>
    <row r="28" spans="2:71" s="197" customFormat="1" ht="14.45" hidden="1" customHeight="1">
      <c r="B28" s="230"/>
      <c r="C28" s="223"/>
      <c r="D28" s="223"/>
      <c r="E28" s="223"/>
      <c r="F28" s="184" t="s">
        <v>42</v>
      </c>
      <c r="G28" s="223"/>
      <c r="H28" s="223"/>
      <c r="I28" s="223"/>
      <c r="J28" s="223"/>
      <c r="K28" s="223"/>
      <c r="L28" s="322">
        <v>0.21</v>
      </c>
      <c r="M28" s="321"/>
      <c r="N28" s="321"/>
      <c r="O28" s="321"/>
      <c r="P28" s="223"/>
      <c r="Q28" s="223"/>
      <c r="R28" s="223"/>
      <c r="S28" s="223"/>
      <c r="T28" s="223"/>
      <c r="U28" s="223"/>
      <c r="V28" s="223"/>
      <c r="W28" s="320">
        <f>ROUND(BD51,2)</f>
        <v>0</v>
      </c>
      <c r="X28" s="321"/>
      <c r="Y28" s="321"/>
      <c r="Z28" s="321"/>
      <c r="AA28" s="321"/>
      <c r="AB28" s="321"/>
      <c r="AC28" s="321"/>
      <c r="AD28" s="321"/>
      <c r="AE28" s="321"/>
      <c r="AF28" s="223"/>
      <c r="AG28" s="223"/>
      <c r="AH28" s="223"/>
      <c r="AI28" s="223"/>
      <c r="AJ28" s="223"/>
      <c r="AK28" s="320">
        <v>0</v>
      </c>
      <c r="AL28" s="321"/>
      <c r="AM28" s="321"/>
      <c r="AN28" s="321"/>
      <c r="AO28" s="321"/>
      <c r="AP28" s="223"/>
      <c r="AQ28" s="224"/>
      <c r="BG28" s="328"/>
    </row>
    <row r="29" spans="2:71" s="197" customFormat="1" ht="14.45" hidden="1" customHeight="1">
      <c r="B29" s="230"/>
      <c r="C29" s="223"/>
      <c r="D29" s="223"/>
      <c r="E29" s="223"/>
      <c r="F29" s="184" t="s">
        <v>43</v>
      </c>
      <c r="G29" s="223"/>
      <c r="H29" s="223"/>
      <c r="I29" s="223"/>
      <c r="J29" s="223"/>
      <c r="K29" s="223"/>
      <c r="L29" s="322">
        <v>0.15</v>
      </c>
      <c r="M29" s="321"/>
      <c r="N29" s="321"/>
      <c r="O29" s="321"/>
      <c r="P29" s="223"/>
      <c r="Q29" s="223"/>
      <c r="R29" s="223"/>
      <c r="S29" s="223"/>
      <c r="T29" s="223"/>
      <c r="U29" s="223"/>
      <c r="V29" s="223"/>
      <c r="W29" s="320">
        <f>ROUND(BE51,2)</f>
        <v>0</v>
      </c>
      <c r="X29" s="321"/>
      <c r="Y29" s="321"/>
      <c r="Z29" s="321"/>
      <c r="AA29" s="321"/>
      <c r="AB29" s="321"/>
      <c r="AC29" s="321"/>
      <c r="AD29" s="321"/>
      <c r="AE29" s="321"/>
      <c r="AF29" s="223"/>
      <c r="AG29" s="223"/>
      <c r="AH29" s="223"/>
      <c r="AI29" s="223"/>
      <c r="AJ29" s="223"/>
      <c r="AK29" s="320">
        <v>0</v>
      </c>
      <c r="AL29" s="321"/>
      <c r="AM29" s="321"/>
      <c r="AN29" s="321"/>
      <c r="AO29" s="321"/>
      <c r="AP29" s="223"/>
      <c r="AQ29" s="224"/>
      <c r="BG29" s="328"/>
    </row>
    <row r="30" spans="2:71" s="197" customFormat="1" ht="14.45" hidden="1" customHeight="1">
      <c r="B30" s="230"/>
      <c r="C30" s="223"/>
      <c r="D30" s="223"/>
      <c r="E30" s="223"/>
      <c r="F30" s="184" t="s">
        <v>44</v>
      </c>
      <c r="G30" s="223"/>
      <c r="H30" s="223"/>
      <c r="I30" s="223"/>
      <c r="J30" s="223"/>
      <c r="K30" s="223"/>
      <c r="L30" s="322">
        <v>0</v>
      </c>
      <c r="M30" s="321"/>
      <c r="N30" s="321"/>
      <c r="O30" s="321"/>
      <c r="P30" s="223"/>
      <c r="Q30" s="223"/>
      <c r="R30" s="223"/>
      <c r="S30" s="223"/>
      <c r="T30" s="223"/>
      <c r="U30" s="223"/>
      <c r="V30" s="223"/>
      <c r="W30" s="320">
        <f>ROUND(BF51,2)</f>
        <v>0</v>
      </c>
      <c r="X30" s="321"/>
      <c r="Y30" s="321"/>
      <c r="Z30" s="321"/>
      <c r="AA30" s="321"/>
      <c r="AB30" s="321"/>
      <c r="AC30" s="321"/>
      <c r="AD30" s="321"/>
      <c r="AE30" s="321"/>
      <c r="AF30" s="223"/>
      <c r="AG30" s="223"/>
      <c r="AH30" s="223"/>
      <c r="AI30" s="223"/>
      <c r="AJ30" s="223"/>
      <c r="AK30" s="320">
        <v>0</v>
      </c>
      <c r="AL30" s="321"/>
      <c r="AM30" s="321"/>
      <c r="AN30" s="321"/>
      <c r="AO30" s="321"/>
      <c r="AP30" s="223"/>
      <c r="AQ30" s="224"/>
      <c r="BG30" s="328"/>
    </row>
    <row r="31" spans="2:71" s="34" customFormat="1" ht="6.95" customHeight="1">
      <c r="B31" s="100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4"/>
      <c r="BG31" s="328"/>
    </row>
    <row r="32" spans="2:71" s="34" customFormat="1" ht="25.9" customHeight="1">
      <c r="B32" s="100"/>
      <c r="C32" s="225"/>
      <c r="D32" s="226" t="s">
        <v>45</v>
      </c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8" t="s">
        <v>46</v>
      </c>
      <c r="U32" s="227"/>
      <c r="V32" s="227"/>
      <c r="W32" s="227"/>
      <c r="X32" s="338" t="s">
        <v>47</v>
      </c>
      <c r="Y32" s="339"/>
      <c r="Z32" s="339"/>
      <c r="AA32" s="339"/>
      <c r="AB32" s="339"/>
      <c r="AC32" s="227"/>
      <c r="AD32" s="227"/>
      <c r="AE32" s="227"/>
      <c r="AF32" s="227"/>
      <c r="AG32" s="227"/>
      <c r="AH32" s="227"/>
      <c r="AI32" s="227"/>
      <c r="AJ32" s="227"/>
      <c r="AK32" s="340">
        <f>SUM(AK23:AK30)</f>
        <v>0</v>
      </c>
      <c r="AL32" s="339"/>
      <c r="AM32" s="339"/>
      <c r="AN32" s="339"/>
      <c r="AO32" s="341"/>
      <c r="AP32" s="225"/>
      <c r="AQ32" s="229"/>
      <c r="BG32" s="328"/>
    </row>
    <row r="33" spans="2:58" s="34" customFormat="1" ht="6.95" customHeight="1">
      <c r="B33" s="100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4"/>
    </row>
    <row r="34" spans="2:58" s="34" customFormat="1" ht="6.95" customHeight="1">
      <c r="B34" s="130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166"/>
    </row>
    <row r="38" spans="2:58" s="34" customFormat="1" ht="6.95" customHeight="1">
      <c r="B38" s="99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9"/>
    </row>
    <row r="39" spans="2:58" s="34" customFormat="1" ht="36.950000000000003" customHeight="1">
      <c r="B39" s="100"/>
      <c r="C39" s="101" t="s">
        <v>48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9"/>
    </row>
    <row r="40" spans="2:58" s="34" customFormat="1" ht="6.95" customHeight="1">
      <c r="B40" s="100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9"/>
    </row>
    <row r="41" spans="2:58" s="199" customFormat="1" ht="14.45" customHeight="1">
      <c r="B41" s="231"/>
      <c r="C41" s="102" t="s">
        <v>17</v>
      </c>
      <c r="D41" s="232"/>
      <c r="E41" s="232"/>
      <c r="F41" s="232"/>
      <c r="G41" s="232"/>
      <c r="H41" s="232"/>
      <c r="I41" s="232"/>
      <c r="J41" s="232"/>
      <c r="K41" s="232"/>
      <c r="L41" s="232" t="str">
        <f>K5</f>
        <v>2018-05</v>
      </c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198"/>
    </row>
    <row r="42" spans="2:58" s="202" customFormat="1" ht="36.950000000000003" customHeight="1">
      <c r="B42" s="233"/>
      <c r="C42" s="234" t="s">
        <v>20</v>
      </c>
      <c r="D42" s="235"/>
      <c r="E42" s="235"/>
      <c r="F42" s="235"/>
      <c r="G42" s="235"/>
      <c r="H42" s="235"/>
      <c r="I42" s="235"/>
      <c r="J42" s="235"/>
      <c r="K42" s="235"/>
      <c r="L42" s="349" t="str">
        <f>K6</f>
        <v>MDK - oprava balkonu</v>
      </c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235"/>
      <c r="AQ42" s="235"/>
      <c r="AR42" s="200"/>
    </row>
    <row r="43" spans="2:58" s="34" customFormat="1" ht="6.95" customHeight="1">
      <c r="B43" s="100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9"/>
    </row>
    <row r="44" spans="2:58" s="34" customFormat="1" ht="15">
      <c r="B44" s="100"/>
      <c r="C44" s="102" t="s">
        <v>23</v>
      </c>
      <c r="D44" s="84"/>
      <c r="E44" s="84"/>
      <c r="F44" s="84"/>
      <c r="G44" s="84"/>
      <c r="H44" s="84"/>
      <c r="I44" s="84"/>
      <c r="J44" s="84"/>
      <c r="K44" s="84"/>
      <c r="L44" s="316" t="str">
        <f>H8</f>
        <v>Městský dům kultury, 5. května 655, 356 00 Sokolov</v>
      </c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102" t="s">
        <v>25</v>
      </c>
      <c r="AJ44" s="84"/>
      <c r="AK44" s="84"/>
      <c r="AL44" s="84"/>
      <c r="AM44" s="351" t="str">
        <f>IF(AN8= "","",AN8)</f>
        <v>5. 5. 2018</v>
      </c>
      <c r="AN44" s="351"/>
      <c r="AO44" s="84"/>
      <c r="AP44" s="84"/>
      <c r="AQ44" s="84"/>
      <c r="AR44" s="9"/>
    </row>
    <row r="45" spans="2:58" s="34" customFormat="1" ht="6.95" customHeight="1">
      <c r="B45" s="100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9"/>
    </row>
    <row r="46" spans="2:58" s="34" customFormat="1" ht="15">
      <c r="B46" s="100"/>
      <c r="C46" s="102" t="s">
        <v>27</v>
      </c>
      <c r="D46" s="84"/>
      <c r="E46" s="84"/>
      <c r="F46" s="84"/>
      <c r="G46" s="84"/>
      <c r="H46" s="84"/>
      <c r="I46" s="84"/>
      <c r="J46" s="84"/>
      <c r="K46" s="84"/>
      <c r="L46" s="317" t="str">
        <f>H10</f>
        <v>Město Sokolov, Rokycanova 1929, 356 01 Sokolov</v>
      </c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102" t="s">
        <v>32</v>
      </c>
      <c r="AJ46" s="84"/>
      <c r="AK46" s="84"/>
      <c r="AL46" s="84"/>
      <c r="AM46" s="352" t="str">
        <f>IF(E17="","",E17)</f>
        <v>Dekprojekt s.r.o.</v>
      </c>
      <c r="AN46" s="352"/>
      <c r="AO46" s="352"/>
      <c r="AP46" s="352"/>
      <c r="AQ46" s="84"/>
      <c r="AR46" s="9"/>
      <c r="AS46" s="353" t="s">
        <v>49</v>
      </c>
      <c r="AT46" s="354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203"/>
    </row>
    <row r="47" spans="2:58" s="34" customFormat="1" ht="15">
      <c r="B47" s="100"/>
      <c r="C47" s="102" t="s">
        <v>30</v>
      </c>
      <c r="D47" s="84"/>
      <c r="E47" s="84"/>
      <c r="F47" s="84"/>
      <c r="G47" s="84"/>
      <c r="H47" s="84"/>
      <c r="I47" s="84"/>
      <c r="J47" s="84"/>
      <c r="K47" s="84"/>
      <c r="L47" s="318" t="str">
        <f>E14</f>
        <v>Vyplň údaj</v>
      </c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84"/>
      <c r="AJ47" s="84"/>
      <c r="AK47" s="84"/>
      <c r="AL47" s="84"/>
      <c r="AM47" s="84"/>
      <c r="AN47" s="84"/>
      <c r="AO47" s="84"/>
      <c r="AP47" s="84"/>
      <c r="AQ47" s="84"/>
      <c r="AR47" s="9"/>
      <c r="AS47" s="355"/>
      <c r="AT47" s="35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204"/>
    </row>
    <row r="48" spans="2:58" s="34" customFormat="1" ht="10.9" customHeight="1">
      <c r="B48" s="100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9"/>
      <c r="AS48" s="355"/>
      <c r="AT48" s="35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204"/>
    </row>
    <row r="49" spans="1:90" s="34" customFormat="1" ht="29.25" customHeight="1">
      <c r="B49" s="100"/>
      <c r="C49" s="357" t="s">
        <v>50</v>
      </c>
      <c r="D49" s="358"/>
      <c r="E49" s="358"/>
      <c r="F49" s="358"/>
      <c r="G49" s="358"/>
      <c r="H49" s="188"/>
      <c r="I49" s="359" t="s">
        <v>51</v>
      </c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358"/>
      <c r="AG49" s="360" t="s">
        <v>52</v>
      </c>
      <c r="AH49" s="358"/>
      <c r="AI49" s="358"/>
      <c r="AJ49" s="358"/>
      <c r="AK49" s="358"/>
      <c r="AL49" s="358"/>
      <c r="AM49" s="358"/>
      <c r="AN49" s="359" t="s">
        <v>53</v>
      </c>
      <c r="AO49" s="358"/>
      <c r="AP49" s="358"/>
      <c r="AQ49" s="236" t="s">
        <v>54</v>
      </c>
      <c r="AR49" s="9"/>
      <c r="AS49" s="40" t="s">
        <v>55</v>
      </c>
      <c r="AT49" s="41" t="s">
        <v>56</v>
      </c>
      <c r="AU49" s="41" t="s">
        <v>57</v>
      </c>
      <c r="AV49" s="41" t="s">
        <v>58</v>
      </c>
      <c r="AW49" s="41" t="s">
        <v>59</v>
      </c>
      <c r="AX49" s="41" t="s">
        <v>60</v>
      </c>
      <c r="AY49" s="41" t="s">
        <v>61</v>
      </c>
      <c r="AZ49" s="41" t="s">
        <v>62</v>
      </c>
      <c r="BA49" s="41" t="s">
        <v>63</v>
      </c>
      <c r="BB49" s="41" t="s">
        <v>64</v>
      </c>
      <c r="BC49" s="41" t="s">
        <v>65</v>
      </c>
      <c r="BD49" s="41" t="s">
        <v>66</v>
      </c>
      <c r="BE49" s="41" t="s">
        <v>67</v>
      </c>
      <c r="BF49" s="42" t="s">
        <v>68</v>
      </c>
    </row>
    <row r="50" spans="1:90" s="34" customFormat="1" ht="10.9" customHeight="1">
      <c r="B50" s="100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9"/>
      <c r="AS50" s="44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203"/>
    </row>
    <row r="51" spans="1:90" s="202" customFormat="1" ht="32.450000000000003" customHeight="1">
      <c r="B51" s="233"/>
      <c r="C51" s="107" t="s">
        <v>69</v>
      </c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347">
        <f>ROUND(AG52,2)</f>
        <v>0</v>
      </c>
      <c r="AH51" s="347"/>
      <c r="AI51" s="347"/>
      <c r="AJ51" s="347"/>
      <c r="AK51" s="347"/>
      <c r="AL51" s="347"/>
      <c r="AM51" s="347"/>
      <c r="AN51" s="348">
        <f>SUM(AG51,AV51)</f>
        <v>0</v>
      </c>
      <c r="AO51" s="348"/>
      <c r="AP51" s="348"/>
      <c r="AQ51" s="238" t="s">
        <v>5</v>
      </c>
      <c r="AR51" s="200"/>
      <c r="AS51" s="205">
        <f>ROUND(AS52,2)</f>
        <v>0</v>
      </c>
      <c r="AT51" s="206">
        <f>ROUND(AT52,2)</f>
        <v>0</v>
      </c>
      <c r="AU51" s="207">
        <f>ROUND(AU52,2)</f>
        <v>0</v>
      </c>
      <c r="AV51" s="207">
        <f>ROUND(SUM(AX51:AY51),2)</f>
        <v>0</v>
      </c>
      <c r="AW51" s="208">
        <f>ROUND(AW52,5)</f>
        <v>0</v>
      </c>
      <c r="AX51" s="207">
        <f>ROUND(BB51*L26,2)</f>
        <v>0</v>
      </c>
      <c r="AY51" s="207">
        <f>ROUND(BC51*L27,2)</f>
        <v>0</v>
      </c>
      <c r="AZ51" s="207">
        <f>ROUND(BD51*L26,2)</f>
        <v>0</v>
      </c>
      <c r="BA51" s="207">
        <f>ROUND(BE51*L27,2)</f>
        <v>0</v>
      </c>
      <c r="BB51" s="207">
        <f>ROUND(BB52,2)</f>
        <v>0</v>
      </c>
      <c r="BC51" s="207">
        <f>ROUND(BC52,2)</f>
        <v>0</v>
      </c>
      <c r="BD51" s="207">
        <f>ROUND(BD52,2)</f>
        <v>0</v>
      </c>
      <c r="BE51" s="207">
        <f>ROUND(BE52,2)</f>
        <v>0</v>
      </c>
      <c r="BF51" s="209">
        <f>ROUND(BF52,2)</f>
        <v>0</v>
      </c>
      <c r="BS51" s="201" t="s">
        <v>70</v>
      </c>
      <c r="BT51" s="201" t="s">
        <v>71</v>
      </c>
      <c r="BV51" s="201" t="s">
        <v>72</v>
      </c>
      <c r="BW51" s="201" t="s">
        <v>8</v>
      </c>
      <c r="BX51" s="201" t="s">
        <v>73</v>
      </c>
      <c r="CL51" s="201" t="s">
        <v>5</v>
      </c>
    </row>
    <row r="52" spans="1:90" s="216" customFormat="1" ht="22.5" customHeight="1">
      <c r="A52" s="210" t="s">
        <v>74</v>
      </c>
      <c r="B52" s="239"/>
      <c r="C52" s="240"/>
      <c r="D52" s="346" t="s">
        <v>18</v>
      </c>
      <c r="E52" s="346"/>
      <c r="F52" s="346"/>
      <c r="G52" s="346"/>
      <c r="H52" s="346"/>
      <c r="I52" s="241"/>
      <c r="J52" s="346" t="s">
        <v>687</v>
      </c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4">
        <f>'2018-05 - MDK Sokolov - O...'!K27</f>
        <v>0</v>
      </c>
      <c r="AH52" s="345"/>
      <c r="AI52" s="345"/>
      <c r="AJ52" s="345"/>
      <c r="AK52" s="345"/>
      <c r="AL52" s="345"/>
      <c r="AM52" s="345"/>
      <c r="AN52" s="344">
        <f>SUM(AG52,AV52)</f>
        <v>0</v>
      </c>
      <c r="AO52" s="345"/>
      <c r="AP52" s="345"/>
      <c r="AQ52" s="242" t="s">
        <v>75</v>
      </c>
      <c r="AR52" s="211"/>
      <c r="AS52" s="212">
        <f>'2018-05 - MDK Sokolov - O...'!K25</f>
        <v>0</v>
      </c>
      <c r="AT52" s="213">
        <f>'2018-05 - MDK Sokolov - O...'!K26</f>
        <v>0</v>
      </c>
      <c r="AU52" s="213">
        <v>0</v>
      </c>
      <c r="AV52" s="213">
        <f>ROUND(SUM(AX52:AY52),2)</f>
        <v>0</v>
      </c>
      <c r="AW52" s="214">
        <f>'2018-05 - MDK Sokolov - O...'!T88</f>
        <v>0</v>
      </c>
      <c r="AX52" s="213">
        <f>'2018-05 - MDK Sokolov - O...'!K30</f>
        <v>0</v>
      </c>
      <c r="AY52" s="213">
        <f>'2018-05 - MDK Sokolov - O...'!K31</f>
        <v>0</v>
      </c>
      <c r="AZ52" s="213">
        <f>'2018-05 - MDK Sokolov - O...'!K32</f>
        <v>0</v>
      </c>
      <c r="BA52" s="213">
        <f>'2018-05 - MDK Sokolov - O...'!K33</f>
        <v>0</v>
      </c>
      <c r="BB52" s="213">
        <f>'2018-05 - MDK Sokolov - O...'!F30</f>
        <v>0</v>
      </c>
      <c r="BC52" s="213">
        <f>'2018-05 - MDK Sokolov - O...'!F31</f>
        <v>0</v>
      </c>
      <c r="BD52" s="213">
        <f>'2018-05 - MDK Sokolov - O...'!F32</f>
        <v>0</v>
      </c>
      <c r="BE52" s="213">
        <f>'2018-05 - MDK Sokolov - O...'!F33</f>
        <v>0</v>
      </c>
      <c r="BF52" s="215">
        <f>'2018-05 - MDK Sokolov - O...'!F34</f>
        <v>0</v>
      </c>
      <c r="BT52" s="217" t="s">
        <v>76</v>
      </c>
      <c r="BU52" s="217" t="s">
        <v>77</v>
      </c>
      <c r="BV52" s="217" t="s">
        <v>72</v>
      </c>
      <c r="BW52" s="217" t="s">
        <v>8</v>
      </c>
      <c r="BX52" s="217" t="s">
        <v>73</v>
      </c>
      <c r="CL52" s="217" t="s">
        <v>5</v>
      </c>
    </row>
    <row r="53" spans="1:90" s="34" customFormat="1" ht="30" customHeight="1">
      <c r="B53" s="100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9"/>
    </row>
    <row r="54" spans="1:90" s="34" customFormat="1" ht="6.95" customHeight="1">
      <c r="B54" s="130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"/>
    </row>
  </sheetData>
  <sheetProtection password="A2DB" sheet="1" objects="1" scenarios="1" selectLockedCells="1"/>
  <mergeCells count="49">
    <mergeCell ref="AR2:BG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BG5:BG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K7:AI7"/>
    <mergeCell ref="E9:AJ9"/>
    <mergeCell ref="H8:AJ8"/>
    <mergeCell ref="E11:AJ11"/>
    <mergeCell ref="H10:AJ10"/>
    <mergeCell ref="L44:AH44"/>
    <mergeCell ref="L46:AH46"/>
    <mergeCell ref="L47:AH47"/>
    <mergeCell ref="W27:AE27"/>
    <mergeCell ref="AK27:AO27"/>
    <mergeCell ref="L28:O28"/>
    <mergeCell ref="L29:O29"/>
    <mergeCell ref="W29:AE29"/>
    <mergeCell ref="AK29:AO29"/>
    <mergeCell ref="AK32:AO32"/>
    <mergeCell ref="W28:AE28"/>
    <mergeCell ref="AK28:AO28"/>
  </mergeCells>
  <hyperlinks>
    <hyperlink ref="K1:S1" location="C2" display="1) Rekapitulace stavby"/>
    <hyperlink ref="W1:AI1" location="C51" display="2) Rekapitulace objektů stavby a soupisů prací"/>
    <hyperlink ref="A52" location="'2018-05 - MDK Sokolov - O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90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RowHeight="13.5"/>
  <cols>
    <col min="1" max="1" width="8.33203125" style="3" customWidth="1"/>
    <col min="2" max="2" width="1.6640625" style="3" customWidth="1"/>
    <col min="3" max="3" width="4.1640625" style="3" customWidth="1"/>
    <col min="4" max="4" width="4.33203125" style="3" customWidth="1"/>
    <col min="5" max="5" width="17.1640625" style="3" customWidth="1"/>
    <col min="6" max="6" width="75" style="3" customWidth="1"/>
    <col min="7" max="7" width="8.6640625" style="3" customWidth="1"/>
    <col min="8" max="8" width="11.1640625" style="3" customWidth="1"/>
    <col min="9" max="11" width="23.5" style="3" customWidth="1"/>
    <col min="12" max="12" width="15.5" style="3" customWidth="1"/>
    <col min="13" max="13" width="9.33203125" style="3"/>
    <col min="14" max="18" width="9.33203125" style="3" hidden="1"/>
    <col min="19" max="19" width="8.1640625" style="3" hidden="1" customWidth="1"/>
    <col min="20" max="20" width="29.6640625" style="3" hidden="1" customWidth="1"/>
    <col min="21" max="21" width="16.33203125" style="3" hidden="1" customWidth="1"/>
    <col min="22" max="24" width="20" style="3" hidden="1" customWidth="1"/>
    <col min="25" max="25" width="12.33203125" style="3" hidden="1" customWidth="1"/>
    <col min="26" max="26" width="16.33203125" style="3" customWidth="1"/>
    <col min="27" max="27" width="12.33203125" style="3" customWidth="1"/>
    <col min="28" max="28" width="15" style="3" customWidth="1"/>
    <col min="29" max="29" width="11" style="3" customWidth="1"/>
    <col min="30" max="30" width="15" style="3" customWidth="1"/>
    <col min="31" max="31" width="16.33203125" style="3" customWidth="1"/>
    <col min="32" max="43" width="9.33203125" style="3"/>
    <col min="44" max="65" width="9.33203125" style="3" hidden="1"/>
    <col min="66" max="16384" width="9.33203125" style="3"/>
  </cols>
  <sheetData>
    <row r="1" spans="1:70" ht="21.75" customHeight="1">
      <c r="A1" s="29"/>
      <c r="B1" s="4"/>
      <c r="C1" s="4"/>
      <c r="D1" s="30" t="s">
        <v>1</v>
      </c>
      <c r="E1" s="4"/>
      <c r="F1" s="5" t="s">
        <v>78</v>
      </c>
      <c r="G1" s="361" t="s">
        <v>79</v>
      </c>
      <c r="H1" s="361"/>
      <c r="I1" s="4"/>
      <c r="J1" s="5" t="s">
        <v>80</v>
      </c>
      <c r="K1" s="30" t="s">
        <v>81</v>
      </c>
      <c r="L1" s="5" t="s">
        <v>82</v>
      </c>
      <c r="M1" s="5"/>
      <c r="N1" s="5"/>
      <c r="O1" s="5"/>
      <c r="P1" s="5"/>
      <c r="Q1" s="5"/>
      <c r="R1" s="5"/>
      <c r="S1" s="5"/>
      <c r="T1" s="5"/>
      <c r="U1" s="31"/>
      <c r="V1" s="31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</row>
    <row r="2" spans="1:70" ht="36.950000000000003" customHeight="1">
      <c r="M2" s="342" t="s">
        <v>9</v>
      </c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T2" s="32" t="s">
        <v>8</v>
      </c>
    </row>
    <row r="3" spans="1:70" ht="6.95" customHeight="1"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70"/>
      <c r="AT3" s="32" t="s">
        <v>83</v>
      </c>
    </row>
    <row r="4" spans="1:70" ht="36.950000000000003" customHeight="1">
      <c r="B4" s="171"/>
      <c r="C4" s="172"/>
      <c r="D4" s="142" t="s">
        <v>84</v>
      </c>
      <c r="E4" s="172"/>
      <c r="F4" s="172"/>
      <c r="G4" s="172"/>
      <c r="H4" s="172"/>
      <c r="I4" s="172"/>
      <c r="J4" s="172"/>
      <c r="K4" s="172"/>
      <c r="L4" s="173"/>
      <c r="N4" s="33" t="s">
        <v>14</v>
      </c>
      <c r="AT4" s="32" t="s">
        <v>6</v>
      </c>
    </row>
    <row r="5" spans="1:70" ht="6.95" customHeight="1">
      <c r="B5" s="171"/>
      <c r="C5" s="172"/>
      <c r="D5" s="172"/>
      <c r="E5" s="172"/>
      <c r="F5" s="172"/>
      <c r="G5" s="172"/>
      <c r="H5" s="172"/>
      <c r="I5" s="172"/>
      <c r="J5" s="172"/>
      <c r="K5" s="172"/>
      <c r="L5" s="173"/>
    </row>
    <row r="6" spans="1:70" s="34" customFormat="1" ht="15">
      <c r="B6" s="100"/>
      <c r="C6" s="143"/>
      <c r="D6" s="145" t="s">
        <v>20</v>
      </c>
      <c r="E6" s="143"/>
      <c r="F6" s="143"/>
      <c r="G6" s="143"/>
      <c r="H6" s="143"/>
      <c r="I6" s="143"/>
      <c r="J6" s="143"/>
      <c r="K6" s="143"/>
      <c r="L6" s="144"/>
    </row>
    <row r="7" spans="1:70" s="34" customFormat="1" ht="36.950000000000003" customHeight="1">
      <c r="B7" s="100"/>
      <c r="C7" s="143"/>
      <c r="D7" s="143"/>
      <c r="E7" s="362" t="s">
        <v>687</v>
      </c>
      <c r="F7" s="363"/>
      <c r="G7" s="363"/>
      <c r="H7" s="363"/>
      <c r="I7" s="143"/>
      <c r="J7" s="143"/>
      <c r="K7" s="143"/>
      <c r="L7" s="144"/>
    </row>
    <row r="8" spans="1:70" s="34" customFormat="1">
      <c r="B8" s="100"/>
      <c r="C8" s="143"/>
      <c r="D8" s="143"/>
      <c r="E8" s="143"/>
      <c r="F8" s="143"/>
      <c r="G8" s="143"/>
      <c r="H8" s="143"/>
      <c r="I8" s="143"/>
      <c r="J8" s="143"/>
      <c r="K8" s="143"/>
      <c r="L8" s="144"/>
    </row>
    <row r="9" spans="1:70" s="34" customFormat="1" ht="14.45" customHeight="1">
      <c r="B9" s="100"/>
      <c r="C9" s="143"/>
      <c r="D9" s="145" t="s">
        <v>21</v>
      </c>
      <c r="E9" s="143"/>
      <c r="F9" s="146" t="s">
        <v>5</v>
      </c>
      <c r="G9" s="143"/>
      <c r="H9" s="143"/>
      <c r="I9" s="145" t="s">
        <v>22</v>
      </c>
      <c r="J9" s="146" t="s">
        <v>5</v>
      </c>
      <c r="K9" s="143"/>
      <c r="L9" s="144"/>
    </row>
    <row r="10" spans="1:70" s="34" customFormat="1" ht="14.45" customHeight="1">
      <c r="B10" s="100"/>
      <c r="C10" s="143"/>
      <c r="D10" s="145" t="s">
        <v>23</v>
      </c>
      <c r="E10" s="143"/>
      <c r="F10" s="146" t="s">
        <v>686</v>
      </c>
      <c r="G10" s="143"/>
      <c r="H10" s="143"/>
      <c r="I10" s="145" t="s">
        <v>25</v>
      </c>
      <c r="J10" s="147" t="str">
        <f>'Rekapitulace stavby'!AN8</f>
        <v>5. 5. 2018</v>
      </c>
      <c r="K10" s="143"/>
      <c r="L10" s="144"/>
    </row>
    <row r="11" spans="1:70" s="34" customFormat="1" ht="10.9" customHeight="1">
      <c r="B11" s="100"/>
      <c r="C11" s="143"/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70" s="34" customFormat="1" ht="14.45" customHeight="1">
      <c r="B12" s="100"/>
      <c r="C12" s="143"/>
      <c r="D12" s="145" t="s">
        <v>27</v>
      </c>
      <c r="E12" s="143"/>
      <c r="F12" s="174" t="s">
        <v>685</v>
      </c>
      <c r="G12" s="143"/>
      <c r="H12" s="143"/>
      <c r="I12" s="145" t="s">
        <v>28</v>
      </c>
      <c r="J12" s="146" t="str">
        <f>IF('Rekapitulace stavby'!AN10="","",'Rekapitulace stavby'!AN10)</f>
        <v/>
      </c>
      <c r="K12" s="143"/>
      <c r="L12" s="144"/>
    </row>
    <row r="13" spans="1:70" s="34" customFormat="1" ht="18" customHeight="1">
      <c r="B13" s="100"/>
      <c r="C13" s="143"/>
      <c r="D13" s="143"/>
      <c r="E13" s="146" t="str">
        <f>IF('Rekapitulace stavby'!E11="","",'Rekapitulace stavby'!E11)</f>
        <v xml:space="preserve"> </v>
      </c>
      <c r="F13" s="143"/>
      <c r="G13" s="143"/>
      <c r="H13" s="143"/>
      <c r="I13" s="145" t="s">
        <v>29</v>
      </c>
      <c r="J13" s="146" t="str">
        <f>IF('Rekapitulace stavby'!AN11="","",'Rekapitulace stavby'!AN11)</f>
        <v/>
      </c>
      <c r="K13" s="143"/>
      <c r="L13" s="144"/>
    </row>
    <row r="14" spans="1:70" s="34" customFormat="1" ht="6.95" customHeight="1">
      <c r="B14" s="100"/>
      <c r="C14" s="143"/>
      <c r="D14" s="143"/>
      <c r="E14" s="143"/>
      <c r="F14" s="143"/>
      <c r="G14" s="143"/>
      <c r="H14" s="143"/>
      <c r="I14" s="143"/>
      <c r="J14" s="143"/>
      <c r="K14" s="143"/>
      <c r="L14" s="144"/>
    </row>
    <row r="15" spans="1:70" s="34" customFormat="1" ht="14.45" customHeight="1">
      <c r="B15" s="100"/>
      <c r="C15" s="143"/>
      <c r="D15" s="145" t="s">
        <v>30</v>
      </c>
      <c r="E15" s="143"/>
      <c r="F15" s="175">
        <f>'Rekapitulace stavby'!E14:AJ14</f>
        <v>0</v>
      </c>
      <c r="G15" s="143"/>
      <c r="H15" s="143"/>
      <c r="I15" s="145" t="s">
        <v>28</v>
      </c>
      <c r="J15" s="146" t="str">
        <f>IF('Rekapitulace stavby'!AN13="Vyplň údaj","",IF('Rekapitulace stavby'!AN13="","",'Rekapitulace stavby'!AN13))</f>
        <v/>
      </c>
      <c r="K15" s="143"/>
      <c r="L15" s="144"/>
    </row>
    <row r="16" spans="1:70" s="34" customFormat="1" ht="18" customHeight="1">
      <c r="B16" s="100"/>
      <c r="C16" s="143"/>
      <c r="D16" s="143"/>
      <c r="E16" s="146" t="str">
        <f>IF('Rekapitulace stavby'!E14="Vyplň údaj","",IF('Rekapitulace stavby'!E14="","",'Rekapitulace stavby'!E14))</f>
        <v/>
      </c>
      <c r="F16" s="143"/>
      <c r="G16" s="143"/>
      <c r="H16" s="143"/>
      <c r="I16" s="145" t="s">
        <v>29</v>
      </c>
      <c r="J16" s="146" t="str">
        <f>IF('Rekapitulace stavby'!AN14="Vyplň údaj","",IF('Rekapitulace stavby'!AN14="","",'Rekapitulace stavby'!AN14))</f>
        <v/>
      </c>
      <c r="K16" s="143"/>
      <c r="L16" s="144"/>
    </row>
    <row r="17" spans="2:12" s="34" customFormat="1" ht="6.95" customHeight="1">
      <c r="B17" s="100"/>
      <c r="C17" s="143"/>
      <c r="D17" s="143"/>
      <c r="E17" s="143"/>
      <c r="F17" s="143"/>
      <c r="G17" s="143"/>
      <c r="H17" s="143"/>
      <c r="I17" s="143"/>
      <c r="J17" s="143"/>
      <c r="K17" s="143"/>
      <c r="L17" s="144"/>
    </row>
    <row r="18" spans="2:12" s="34" customFormat="1" ht="14.45" customHeight="1">
      <c r="B18" s="100"/>
      <c r="C18" s="143"/>
      <c r="D18" s="145" t="s">
        <v>32</v>
      </c>
      <c r="E18" s="143"/>
      <c r="F18" s="143"/>
      <c r="G18" s="143"/>
      <c r="H18" s="143"/>
      <c r="I18" s="145" t="s">
        <v>28</v>
      </c>
      <c r="J18" s="146" t="s">
        <v>5</v>
      </c>
      <c r="K18" s="143"/>
      <c r="L18" s="144"/>
    </row>
    <row r="19" spans="2:12" s="34" customFormat="1" ht="18" customHeight="1">
      <c r="B19" s="100"/>
      <c r="C19" s="143"/>
      <c r="D19" s="143"/>
      <c r="E19" s="146" t="s">
        <v>33</v>
      </c>
      <c r="F19" s="143"/>
      <c r="G19" s="143"/>
      <c r="H19" s="143"/>
      <c r="I19" s="145" t="s">
        <v>29</v>
      </c>
      <c r="J19" s="146" t="s">
        <v>5</v>
      </c>
      <c r="K19" s="143"/>
      <c r="L19" s="144"/>
    </row>
    <row r="20" spans="2:12" s="34" customFormat="1" ht="6.95" customHeight="1">
      <c r="B20" s="100"/>
      <c r="C20" s="143"/>
      <c r="D20" s="143"/>
      <c r="E20" s="143"/>
      <c r="F20" s="143"/>
      <c r="G20" s="143"/>
      <c r="H20" s="143"/>
      <c r="I20" s="143"/>
      <c r="J20" s="143"/>
      <c r="K20" s="143"/>
      <c r="L20" s="144"/>
    </row>
    <row r="21" spans="2:12" s="34" customFormat="1" ht="14.45" customHeight="1">
      <c r="B21" s="100"/>
      <c r="C21" s="143"/>
      <c r="D21" s="145" t="s">
        <v>34</v>
      </c>
      <c r="E21" s="143"/>
      <c r="F21" s="143"/>
      <c r="G21" s="143"/>
      <c r="H21" s="143"/>
      <c r="I21" s="143"/>
      <c r="J21" s="143"/>
      <c r="K21" s="143"/>
      <c r="L21" s="144"/>
    </row>
    <row r="22" spans="2:12" s="35" customFormat="1" ht="22.5" customHeight="1">
      <c r="B22" s="176"/>
      <c r="C22" s="177"/>
      <c r="D22" s="177"/>
      <c r="E22" s="334" t="s">
        <v>5</v>
      </c>
      <c r="F22" s="334"/>
      <c r="G22" s="334"/>
      <c r="H22" s="334"/>
      <c r="I22" s="177"/>
      <c r="J22" s="177"/>
      <c r="K22" s="177"/>
      <c r="L22" s="178"/>
    </row>
    <row r="23" spans="2:12" s="34" customFormat="1" ht="6.95" customHeight="1">
      <c r="B23" s="100"/>
      <c r="C23" s="143"/>
      <c r="D23" s="143"/>
      <c r="E23" s="143"/>
      <c r="F23" s="143"/>
      <c r="G23" s="143"/>
      <c r="H23" s="143"/>
      <c r="I23" s="143"/>
      <c r="J23" s="143"/>
      <c r="K23" s="143"/>
      <c r="L23" s="144"/>
    </row>
    <row r="24" spans="2:12" s="34" customFormat="1" ht="6.95" customHeight="1">
      <c r="B24" s="100"/>
      <c r="C24" s="143"/>
      <c r="D24" s="179"/>
      <c r="E24" s="179"/>
      <c r="F24" s="179"/>
      <c r="G24" s="179"/>
      <c r="H24" s="179"/>
      <c r="I24" s="179"/>
      <c r="J24" s="179"/>
      <c r="K24" s="179"/>
      <c r="L24" s="180"/>
    </row>
    <row r="25" spans="2:12" s="34" customFormat="1" ht="15">
      <c r="B25" s="100"/>
      <c r="C25" s="143"/>
      <c r="D25" s="143"/>
      <c r="E25" s="145" t="s">
        <v>85</v>
      </c>
      <c r="F25" s="143"/>
      <c r="G25" s="143"/>
      <c r="H25" s="143"/>
      <c r="I25" s="143"/>
      <c r="J25" s="143"/>
      <c r="K25" s="181">
        <f>I54</f>
        <v>0</v>
      </c>
      <c r="L25" s="144"/>
    </row>
    <row r="26" spans="2:12" s="34" customFormat="1" ht="15">
      <c r="B26" s="100"/>
      <c r="C26" s="143"/>
      <c r="D26" s="143"/>
      <c r="E26" s="145" t="s">
        <v>86</v>
      </c>
      <c r="F26" s="143"/>
      <c r="G26" s="143"/>
      <c r="H26" s="143"/>
      <c r="I26" s="143"/>
      <c r="J26" s="143"/>
      <c r="K26" s="181">
        <f>J54</f>
        <v>0</v>
      </c>
      <c r="L26" s="144"/>
    </row>
    <row r="27" spans="2:12" s="34" customFormat="1" ht="25.35" customHeight="1">
      <c r="B27" s="100"/>
      <c r="C27" s="143"/>
      <c r="D27" s="182" t="s">
        <v>35</v>
      </c>
      <c r="E27" s="143"/>
      <c r="F27" s="143"/>
      <c r="G27" s="143"/>
      <c r="H27" s="143"/>
      <c r="I27" s="143"/>
      <c r="J27" s="143"/>
      <c r="K27" s="153">
        <f>ROUND(K88,2)</f>
        <v>0</v>
      </c>
      <c r="L27" s="144"/>
    </row>
    <row r="28" spans="2:12" s="34" customFormat="1" ht="6.95" customHeight="1">
      <c r="B28" s="100"/>
      <c r="C28" s="143"/>
      <c r="D28" s="179"/>
      <c r="E28" s="179"/>
      <c r="F28" s="179"/>
      <c r="G28" s="179"/>
      <c r="H28" s="179"/>
      <c r="I28" s="179"/>
      <c r="J28" s="179"/>
      <c r="K28" s="179"/>
      <c r="L28" s="180"/>
    </row>
    <row r="29" spans="2:12" s="34" customFormat="1" ht="14.45" customHeight="1">
      <c r="B29" s="100"/>
      <c r="C29" s="143"/>
      <c r="D29" s="143"/>
      <c r="E29" s="143"/>
      <c r="F29" s="183" t="s">
        <v>37</v>
      </c>
      <c r="G29" s="143"/>
      <c r="H29" s="143"/>
      <c r="I29" s="183" t="s">
        <v>36</v>
      </c>
      <c r="J29" s="143"/>
      <c r="K29" s="183" t="s">
        <v>38</v>
      </c>
      <c r="L29" s="144"/>
    </row>
    <row r="30" spans="2:12" s="34" customFormat="1" ht="14.45" customHeight="1">
      <c r="B30" s="100"/>
      <c r="C30" s="143"/>
      <c r="D30" s="184" t="s">
        <v>39</v>
      </c>
      <c r="E30" s="184" t="s">
        <v>40</v>
      </c>
      <c r="F30" s="185">
        <f>ROUND(SUM(BE88:BE389), 2)</f>
        <v>0</v>
      </c>
      <c r="G30" s="143"/>
      <c r="H30" s="143"/>
      <c r="I30" s="186">
        <v>0.21</v>
      </c>
      <c r="J30" s="143"/>
      <c r="K30" s="185">
        <f>ROUND(ROUND((SUM(BE88:BE389)), 2)*I30, 2)</f>
        <v>0</v>
      </c>
      <c r="L30" s="144"/>
    </row>
    <row r="31" spans="2:12" s="34" customFormat="1" ht="14.45" customHeight="1">
      <c r="B31" s="100"/>
      <c r="C31" s="143"/>
      <c r="D31" s="143"/>
      <c r="E31" s="184" t="s">
        <v>41</v>
      </c>
      <c r="F31" s="185">
        <f>ROUND(SUM(BF88:BF389), 2)</f>
        <v>0</v>
      </c>
      <c r="G31" s="143"/>
      <c r="H31" s="143"/>
      <c r="I31" s="186">
        <v>0.15</v>
      </c>
      <c r="J31" s="143"/>
      <c r="K31" s="185">
        <f>ROUND(ROUND((SUM(BF88:BF389)), 2)*I31, 2)</f>
        <v>0</v>
      </c>
      <c r="L31" s="144"/>
    </row>
    <row r="32" spans="2:12" s="34" customFormat="1" ht="14.45" hidden="1" customHeight="1">
      <c r="B32" s="100"/>
      <c r="C32" s="143"/>
      <c r="D32" s="143"/>
      <c r="E32" s="184" t="s">
        <v>42</v>
      </c>
      <c r="F32" s="185">
        <f>ROUND(SUM(BG88:BG389), 2)</f>
        <v>0</v>
      </c>
      <c r="G32" s="143"/>
      <c r="H32" s="143"/>
      <c r="I32" s="186">
        <v>0.21</v>
      </c>
      <c r="J32" s="143"/>
      <c r="K32" s="185">
        <v>0</v>
      </c>
      <c r="L32" s="144"/>
    </row>
    <row r="33" spans="2:12" s="34" customFormat="1" ht="14.45" hidden="1" customHeight="1">
      <c r="B33" s="100"/>
      <c r="C33" s="143"/>
      <c r="D33" s="143"/>
      <c r="E33" s="184" t="s">
        <v>43</v>
      </c>
      <c r="F33" s="185">
        <f>ROUND(SUM(BH88:BH389), 2)</f>
        <v>0</v>
      </c>
      <c r="G33" s="143"/>
      <c r="H33" s="143"/>
      <c r="I33" s="186">
        <v>0.15</v>
      </c>
      <c r="J33" s="143"/>
      <c r="K33" s="185">
        <v>0</v>
      </c>
      <c r="L33" s="144"/>
    </row>
    <row r="34" spans="2:12" s="34" customFormat="1" ht="14.45" hidden="1" customHeight="1">
      <c r="B34" s="100"/>
      <c r="C34" s="143"/>
      <c r="D34" s="143"/>
      <c r="E34" s="184" t="s">
        <v>44</v>
      </c>
      <c r="F34" s="185">
        <f>ROUND(SUM(BI88:BI389), 2)</f>
        <v>0</v>
      </c>
      <c r="G34" s="143"/>
      <c r="H34" s="143"/>
      <c r="I34" s="186">
        <v>0</v>
      </c>
      <c r="J34" s="143"/>
      <c r="K34" s="185">
        <v>0</v>
      </c>
      <c r="L34" s="144"/>
    </row>
    <row r="35" spans="2:12" s="34" customFormat="1" ht="6.95" customHeight="1">
      <c r="B35" s="100"/>
      <c r="C35" s="143"/>
      <c r="D35" s="143"/>
      <c r="E35" s="143"/>
      <c r="F35" s="143"/>
      <c r="G35" s="143"/>
      <c r="H35" s="143"/>
      <c r="I35" s="143"/>
      <c r="J35" s="143"/>
      <c r="K35" s="143"/>
      <c r="L35" s="144"/>
    </row>
    <row r="36" spans="2:12" s="34" customFormat="1" ht="25.35" customHeight="1">
      <c r="B36" s="100"/>
      <c r="C36" s="149"/>
      <c r="D36" s="187" t="s">
        <v>45</v>
      </c>
      <c r="E36" s="188"/>
      <c r="F36" s="188"/>
      <c r="G36" s="189" t="s">
        <v>46</v>
      </c>
      <c r="H36" s="190" t="s">
        <v>47</v>
      </c>
      <c r="I36" s="188"/>
      <c r="J36" s="188"/>
      <c r="K36" s="191">
        <f>SUM(K27:K34)</f>
        <v>0</v>
      </c>
      <c r="L36" s="192"/>
    </row>
    <row r="37" spans="2:12" s="34" customFormat="1" ht="14.45" customHeight="1">
      <c r="B37" s="130"/>
      <c r="C37" s="98"/>
      <c r="D37" s="98"/>
      <c r="E37" s="98"/>
      <c r="F37" s="98"/>
      <c r="G37" s="98"/>
      <c r="H37" s="98"/>
      <c r="I37" s="98"/>
      <c r="J37" s="98"/>
      <c r="K37" s="98"/>
      <c r="L37" s="166"/>
    </row>
    <row r="41" spans="2:12" s="34" customFormat="1" ht="6.95" customHeight="1">
      <c r="B41" s="99"/>
      <c r="C41" s="83"/>
      <c r="D41" s="83"/>
      <c r="E41" s="83"/>
      <c r="F41" s="83"/>
      <c r="G41" s="83"/>
      <c r="H41" s="83"/>
      <c r="I41" s="83"/>
      <c r="J41" s="83"/>
      <c r="K41" s="83"/>
      <c r="L41" s="141"/>
    </row>
    <row r="42" spans="2:12" s="34" customFormat="1" ht="36.950000000000003" customHeight="1">
      <c r="B42" s="100"/>
      <c r="C42" s="142" t="s">
        <v>87</v>
      </c>
      <c r="D42" s="143"/>
      <c r="E42" s="143"/>
      <c r="F42" s="143"/>
      <c r="G42" s="143"/>
      <c r="H42" s="143"/>
      <c r="I42" s="143"/>
      <c r="J42" s="143"/>
      <c r="K42" s="143"/>
      <c r="L42" s="144"/>
    </row>
    <row r="43" spans="2:12" s="34" customFormat="1" ht="6.95" customHeight="1">
      <c r="B43" s="100"/>
      <c r="C43" s="143"/>
      <c r="D43" s="143"/>
      <c r="E43" s="143"/>
      <c r="F43" s="143"/>
      <c r="G43" s="143"/>
      <c r="H43" s="143"/>
      <c r="I43" s="143"/>
      <c r="J43" s="143"/>
      <c r="K43" s="143"/>
      <c r="L43" s="144"/>
    </row>
    <row r="44" spans="2:12" s="34" customFormat="1" ht="14.45" customHeight="1">
      <c r="B44" s="100"/>
      <c r="C44" s="145" t="s">
        <v>20</v>
      </c>
      <c r="D44" s="143"/>
      <c r="E44" s="143"/>
      <c r="F44" s="143"/>
      <c r="G44" s="143"/>
      <c r="H44" s="143"/>
      <c r="I44" s="143"/>
      <c r="J44" s="143"/>
      <c r="K44" s="143"/>
      <c r="L44" s="144"/>
    </row>
    <row r="45" spans="2:12" s="34" customFormat="1" ht="23.25" customHeight="1">
      <c r="B45" s="100"/>
      <c r="C45" s="143"/>
      <c r="D45" s="143"/>
      <c r="E45" s="362" t="str">
        <f>E7</f>
        <v>MDK - oprava balkonu</v>
      </c>
      <c r="F45" s="363"/>
      <c r="G45" s="363"/>
      <c r="H45" s="363"/>
      <c r="I45" s="143"/>
      <c r="J45" s="143"/>
      <c r="K45" s="143"/>
      <c r="L45" s="144"/>
    </row>
    <row r="46" spans="2:12" s="34" customFormat="1" ht="6.95" customHeight="1">
      <c r="B46" s="100"/>
      <c r="C46" s="143"/>
      <c r="D46" s="143"/>
      <c r="E46" s="143"/>
      <c r="F46" s="143"/>
      <c r="G46" s="143"/>
      <c r="H46" s="143"/>
      <c r="I46" s="143"/>
      <c r="J46" s="143"/>
      <c r="K46" s="143"/>
      <c r="L46" s="144"/>
    </row>
    <row r="47" spans="2:12" s="34" customFormat="1" ht="18" customHeight="1">
      <c r="B47" s="100"/>
      <c r="C47" s="145" t="s">
        <v>23</v>
      </c>
      <c r="D47" s="143"/>
      <c r="E47" s="143"/>
      <c r="F47" s="146" t="s">
        <v>686</v>
      </c>
      <c r="G47" s="143"/>
      <c r="H47" s="143"/>
      <c r="I47" s="145" t="s">
        <v>25</v>
      </c>
      <c r="J47" s="147" t="str">
        <f>IF(J10="","",J10)</f>
        <v>5. 5. 2018</v>
      </c>
      <c r="K47" s="143"/>
      <c r="L47" s="144"/>
    </row>
    <row r="48" spans="2:12" s="34" customFormat="1" ht="6.95" customHeight="1">
      <c r="B48" s="100"/>
      <c r="C48" s="143"/>
      <c r="D48" s="143"/>
      <c r="E48" s="143"/>
      <c r="F48" s="143"/>
      <c r="G48" s="143"/>
      <c r="H48" s="143"/>
      <c r="I48" s="143"/>
      <c r="J48" s="143"/>
      <c r="K48" s="143"/>
      <c r="L48" s="144"/>
    </row>
    <row r="49" spans="2:47" s="34" customFormat="1" ht="15">
      <c r="B49" s="100"/>
      <c r="C49" s="145" t="s">
        <v>27</v>
      </c>
      <c r="D49" s="143"/>
      <c r="E49" s="143"/>
      <c r="F49" s="146" t="s">
        <v>685</v>
      </c>
      <c r="G49" s="143"/>
      <c r="H49" s="143"/>
      <c r="I49" s="145" t="s">
        <v>32</v>
      </c>
      <c r="J49" s="146" t="str">
        <f>E19</f>
        <v>Dekprojekt s.r.o.</v>
      </c>
      <c r="K49" s="143"/>
      <c r="L49" s="144"/>
    </row>
    <row r="50" spans="2:47" s="34" customFormat="1" ht="14.45" customHeight="1">
      <c r="B50" s="100"/>
      <c r="C50" s="145" t="s">
        <v>30</v>
      </c>
      <c r="D50" s="143"/>
      <c r="E50" s="143"/>
      <c r="F50" s="167">
        <f>'Rekapitulace stavby'!E14:AJ14</f>
        <v>0</v>
      </c>
      <c r="G50" s="143"/>
      <c r="H50" s="143"/>
      <c r="I50" s="143"/>
      <c r="J50" s="143"/>
      <c r="K50" s="143"/>
      <c r="L50" s="144"/>
    </row>
    <row r="51" spans="2:47" s="34" customFormat="1" ht="10.35" customHeight="1">
      <c r="B51" s="100"/>
      <c r="C51" s="143"/>
      <c r="D51" s="143"/>
      <c r="E51" s="143"/>
      <c r="F51" s="143"/>
      <c r="G51" s="143"/>
      <c r="H51" s="143"/>
      <c r="I51" s="143"/>
      <c r="J51" s="143"/>
      <c r="K51" s="143"/>
      <c r="L51" s="144"/>
    </row>
    <row r="52" spans="2:47" s="34" customFormat="1" ht="29.25" customHeight="1">
      <c r="B52" s="100"/>
      <c r="C52" s="148" t="s">
        <v>88</v>
      </c>
      <c r="D52" s="149"/>
      <c r="E52" s="149"/>
      <c r="F52" s="149"/>
      <c r="G52" s="149"/>
      <c r="H52" s="149"/>
      <c r="I52" s="150" t="s">
        <v>89</v>
      </c>
      <c r="J52" s="150" t="s">
        <v>90</v>
      </c>
      <c r="K52" s="150" t="s">
        <v>91</v>
      </c>
      <c r="L52" s="151"/>
    </row>
    <row r="53" spans="2:47" s="34" customFormat="1" ht="10.35" customHeight="1">
      <c r="B53" s="100"/>
      <c r="C53" s="143"/>
      <c r="D53" s="143"/>
      <c r="E53" s="143"/>
      <c r="F53" s="143"/>
      <c r="G53" s="143"/>
      <c r="H53" s="143"/>
      <c r="I53" s="143"/>
      <c r="J53" s="143"/>
      <c r="K53" s="143"/>
      <c r="L53" s="144"/>
    </row>
    <row r="54" spans="2:47" s="34" customFormat="1" ht="29.25" customHeight="1">
      <c r="B54" s="100"/>
      <c r="C54" s="152" t="s">
        <v>92</v>
      </c>
      <c r="D54" s="143"/>
      <c r="E54" s="143"/>
      <c r="F54" s="143"/>
      <c r="G54" s="143"/>
      <c r="H54" s="143"/>
      <c r="I54" s="153">
        <f t="shared" ref="I54:J56" si="0">Q88</f>
        <v>0</v>
      </c>
      <c r="J54" s="153">
        <f t="shared" si="0"/>
        <v>0</v>
      </c>
      <c r="K54" s="153">
        <f>K88</f>
        <v>0</v>
      </c>
      <c r="L54" s="144"/>
      <c r="AU54" s="32" t="s">
        <v>93</v>
      </c>
    </row>
    <row r="55" spans="2:47" s="37" customFormat="1" ht="24.95" customHeight="1">
      <c r="B55" s="154"/>
      <c r="C55" s="155"/>
      <c r="D55" s="156" t="s">
        <v>94</v>
      </c>
      <c r="E55" s="157"/>
      <c r="F55" s="157"/>
      <c r="G55" s="157"/>
      <c r="H55" s="157"/>
      <c r="I55" s="158">
        <f t="shared" si="0"/>
        <v>0</v>
      </c>
      <c r="J55" s="158">
        <f t="shared" si="0"/>
        <v>0</v>
      </c>
      <c r="K55" s="158">
        <f>K89</f>
        <v>0</v>
      </c>
      <c r="L55" s="159"/>
    </row>
    <row r="56" spans="2:47" s="38" customFormat="1" ht="19.899999999999999" customHeight="1">
      <c r="B56" s="160"/>
      <c r="C56" s="161"/>
      <c r="D56" s="162" t="s">
        <v>95</v>
      </c>
      <c r="E56" s="163"/>
      <c r="F56" s="163"/>
      <c r="G56" s="163"/>
      <c r="H56" s="163"/>
      <c r="I56" s="164">
        <f t="shared" si="0"/>
        <v>0</v>
      </c>
      <c r="J56" s="164">
        <f t="shared" si="0"/>
        <v>0</v>
      </c>
      <c r="K56" s="164">
        <f>K90</f>
        <v>0</v>
      </c>
      <c r="L56" s="165"/>
    </row>
    <row r="57" spans="2:47" s="38" customFormat="1" ht="19.899999999999999" customHeight="1">
      <c r="B57" s="160"/>
      <c r="C57" s="161"/>
      <c r="D57" s="162" t="s">
        <v>96</v>
      </c>
      <c r="E57" s="163"/>
      <c r="F57" s="163"/>
      <c r="G57" s="163"/>
      <c r="H57" s="163"/>
      <c r="I57" s="164">
        <f>Q105</f>
        <v>0</v>
      </c>
      <c r="J57" s="164">
        <f>R105</f>
        <v>0</v>
      </c>
      <c r="K57" s="164">
        <f>K105</f>
        <v>0</v>
      </c>
      <c r="L57" s="165"/>
    </row>
    <row r="58" spans="2:47" s="38" customFormat="1" ht="19.899999999999999" customHeight="1">
      <c r="B58" s="160"/>
      <c r="C58" s="161"/>
      <c r="D58" s="162" t="s">
        <v>97</v>
      </c>
      <c r="E58" s="163"/>
      <c r="F58" s="163"/>
      <c r="G58" s="163"/>
      <c r="H58" s="163"/>
      <c r="I58" s="164">
        <f>Q166</f>
        <v>0</v>
      </c>
      <c r="J58" s="164">
        <f>R166</f>
        <v>0</v>
      </c>
      <c r="K58" s="164">
        <f>K166</f>
        <v>0</v>
      </c>
      <c r="L58" s="165"/>
    </row>
    <row r="59" spans="2:47" s="38" customFormat="1" ht="19.899999999999999" customHeight="1">
      <c r="B59" s="160"/>
      <c r="C59" s="161"/>
      <c r="D59" s="162" t="s">
        <v>98</v>
      </c>
      <c r="E59" s="163"/>
      <c r="F59" s="163"/>
      <c r="G59" s="163"/>
      <c r="H59" s="163"/>
      <c r="I59" s="164">
        <f>Q170</f>
        <v>0</v>
      </c>
      <c r="J59" s="164">
        <f>R170</f>
        <v>0</v>
      </c>
      <c r="K59" s="164">
        <f>K170</f>
        <v>0</v>
      </c>
      <c r="L59" s="165"/>
    </row>
    <row r="60" spans="2:47" s="37" customFormat="1" ht="24.95" customHeight="1">
      <c r="B60" s="154"/>
      <c r="C60" s="155"/>
      <c r="D60" s="156" t="s">
        <v>99</v>
      </c>
      <c r="E60" s="157"/>
      <c r="F60" s="157"/>
      <c r="G60" s="157"/>
      <c r="H60" s="157"/>
      <c r="I60" s="158">
        <f>Q172</f>
        <v>0</v>
      </c>
      <c r="J60" s="158">
        <f>R172</f>
        <v>0</v>
      </c>
      <c r="K60" s="158">
        <f>K172</f>
        <v>0</v>
      </c>
      <c r="L60" s="159"/>
    </row>
    <row r="61" spans="2:47" s="38" customFormat="1" ht="19.899999999999999" customHeight="1">
      <c r="B61" s="160"/>
      <c r="C61" s="161"/>
      <c r="D61" s="162" t="s">
        <v>100</v>
      </c>
      <c r="E61" s="163"/>
      <c r="F61" s="163"/>
      <c r="G61" s="163"/>
      <c r="H61" s="163"/>
      <c r="I61" s="164">
        <f>Q173</f>
        <v>0</v>
      </c>
      <c r="J61" s="164">
        <f>R173</f>
        <v>0</v>
      </c>
      <c r="K61" s="164">
        <f>K173</f>
        <v>0</v>
      </c>
      <c r="L61" s="165"/>
    </row>
    <row r="62" spans="2:47" s="38" customFormat="1" ht="19.899999999999999" customHeight="1">
      <c r="B62" s="160"/>
      <c r="C62" s="161"/>
      <c r="D62" s="162" t="s">
        <v>101</v>
      </c>
      <c r="E62" s="163"/>
      <c r="F62" s="163"/>
      <c r="G62" s="163"/>
      <c r="H62" s="163"/>
      <c r="I62" s="164">
        <f>Q262</f>
        <v>0</v>
      </c>
      <c r="J62" s="164">
        <f>R262</f>
        <v>0</v>
      </c>
      <c r="K62" s="164">
        <f>K262</f>
        <v>0</v>
      </c>
      <c r="L62" s="165"/>
    </row>
    <row r="63" spans="2:47" s="38" customFormat="1" ht="19.899999999999999" customHeight="1">
      <c r="B63" s="160"/>
      <c r="C63" s="161"/>
      <c r="D63" s="162" t="s">
        <v>102</v>
      </c>
      <c r="E63" s="163"/>
      <c r="F63" s="163"/>
      <c r="G63" s="163"/>
      <c r="H63" s="163"/>
      <c r="I63" s="164">
        <f>Q288</f>
        <v>0</v>
      </c>
      <c r="J63" s="164">
        <f>R288</f>
        <v>0</v>
      </c>
      <c r="K63" s="164">
        <f>K288</f>
        <v>0</v>
      </c>
      <c r="L63" s="165"/>
    </row>
    <row r="64" spans="2:47" s="38" customFormat="1" ht="19.899999999999999" customHeight="1">
      <c r="B64" s="160"/>
      <c r="C64" s="161"/>
      <c r="D64" s="162" t="s">
        <v>103</v>
      </c>
      <c r="E64" s="163"/>
      <c r="F64" s="163"/>
      <c r="G64" s="163"/>
      <c r="H64" s="163"/>
      <c r="I64" s="164">
        <f>Q301</f>
        <v>0</v>
      </c>
      <c r="J64" s="164">
        <f>R301</f>
        <v>0</v>
      </c>
      <c r="K64" s="164">
        <f>K301</f>
        <v>0</v>
      </c>
      <c r="L64" s="165"/>
    </row>
    <row r="65" spans="2:13" s="38" customFormat="1" ht="19.899999999999999" customHeight="1">
      <c r="B65" s="160"/>
      <c r="C65" s="161"/>
      <c r="D65" s="162" t="s">
        <v>104</v>
      </c>
      <c r="E65" s="163"/>
      <c r="F65" s="163"/>
      <c r="G65" s="163"/>
      <c r="H65" s="163"/>
      <c r="I65" s="164">
        <f>Q331</f>
        <v>0</v>
      </c>
      <c r="J65" s="164">
        <f>R331</f>
        <v>0</v>
      </c>
      <c r="K65" s="164">
        <f>K331</f>
        <v>0</v>
      </c>
      <c r="L65" s="165"/>
    </row>
    <row r="66" spans="2:13" s="38" customFormat="1" ht="19.899999999999999" customHeight="1">
      <c r="B66" s="160"/>
      <c r="C66" s="161"/>
      <c r="D66" s="162" t="s">
        <v>105</v>
      </c>
      <c r="E66" s="163"/>
      <c r="F66" s="163"/>
      <c r="G66" s="163"/>
      <c r="H66" s="163"/>
      <c r="I66" s="164">
        <f>Q355</f>
        <v>0</v>
      </c>
      <c r="J66" s="164">
        <f>R355</f>
        <v>0</v>
      </c>
      <c r="K66" s="164">
        <f>K355</f>
        <v>0</v>
      </c>
      <c r="L66" s="165"/>
    </row>
    <row r="67" spans="2:13" s="37" customFormat="1" ht="24.95" customHeight="1">
      <c r="B67" s="154"/>
      <c r="C67" s="155"/>
      <c r="D67" s="156" t="s">
        <v>106</v>
      </c>
      <c r="E67" s="157"/>
      <c r="F67" s="157"/>
      <c r="G67" s="157"/>
      <c r="H67" s="157"/>
      <c r="I67" s="158">
        <f>Q382</f>
        <v>0</v>
      </c>
      <c r="J67" s="158">
        <f>R382</f>
        <v>0</v>
      </c>
      <c r="K67" s="158">
        <f>K382</f>
        <v>0</v>
      </c>
      <c r="L67" s="159"/>
    </row>
    <row r="68" spans="2:13" s="38" customFormat="1" ht="19.899999999999999" customHeight="1">
      <c r="B68" s="160"/>
      <c r="C68" s="161"/>
      <c r="D68" s="162" t="s">
        <v>107</v>
      </c>
      <c r="E68" s="163"/>
      <c r="F68" s="163"/>
      <c r="G68" s="163"/>
      <c r="H68" s="163"/>
      <c r="I68" s="164">
        <f>Q383</f>
        <v>0</v>
      </c>
      <c r="J68" s="164">
        <f>R383</f>
        <v>0</v>
      </c>
      <c r="K68" s="164">
        <f>K383</f>
        <v>0</v>
      </c>
      <c r="L68" s="165"/>
    </row>
    <row r="69" spans="2:13" s="38" customFormat="1" ht="19.899999999999999" customHeight="1">
      <c r="B69" s="160"/>
      <c r="C69" s="161"/>
      <c r="D69" s="162" t="s">
        <v>108</v>
      </c>
      <c r="E69" s="163"/>
      <c r="F69" s="163"/>
      <c r="G69" s="163"/>
      <c r="H69" s="163"/>
      <c r="I69" s="164">
        <f>Q385</f>
        <v>0</v>
      </c>
      <c r="J69" s="164">
        <f>R385</f>
        <v>0</v>
      </c>
      <c r="K69" s="164">
        <f>K385</f>
        <v>0</v>
      </c>
      <c r="L69" s="165"/>
    </row>
    <row r="70" spans="2:13" s="38" customFormat="1" ht="19.899999999999999" customHeight="1">
      <c r="B70" s="160"/>
      <c r="C70" s="161"/>
      <c r="D70" s="162" t="s">
        <v>109</v>
      </c>
      <c r="E70" s="163"/>
      <c r="F70" s="163"/>
      <c r="G70" s="163"/>
      <c r="H70" s="163"/>
      <c r="I70" s="164">
        <f>Q388</f>
        <v>0</v>
      </c>
      <c r="J70" s="164">
        <f>R388</f>
        <v>0</v>
      </c>
      <c r="K70" s="164">
        <f>K388</f>
        <v>0</v>
      </c>
      <c r="L70" s="165"/>
    </row>
    <row r="71" spans="2:13" s="34" customFormat="1" ht="21.75" customHeight="1">
      <c r="B71" s="100"/>
      <c r="C71" s="143"/>
      <c r="D71" s="143"/>
      <c r="E71" s="143"/>
      <c r="F71" s="143"/>
      <c r="G71" s="143"/>
      <c r="H71" s="143"/>
      <c r="I71" s="143"/>
      <c r="J71" s="143"/>
      <c r="K71" s="143"/>
      <c r="L71" s="144"/>
    </row>
    <row r="72" spans="2:13" s="34" customFormat="1" ht="6.95" customHeight="1">
      <c r="B72" s="130"/>
      <c r="C72" s="98"/>
      <c r="D72" s="98"/>
      <c r="E72" s="98"/>
      <c r="F72" s="98"/>
      <c r="G72" s="98"/>
      <c r="H72" s="98"/>
      <c r="I72" s="98"/>
      <c r="J72" s="98"/>
      <c r="K72" s="98"/>
      <c r="L72" s="166"/>
    </row>
    <row r="76" spans="2:13" s="34" customFormat="1" ht="6.95" customHeight="1">
      <c r="B76" s="99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9"/>
    </row>
    <row r="77" spans="2:13" s="34" customFormat="1" ht="36.950000000000003" customHeight="1">
      <c r="B77" s="100"/>
      <c r="C77" s="101" t="s">
        <v>110</v>
      </c>
      <c r="D77" s="84"/>
      <c r="E77" s="84"/>
      <c r="F77" s="84"/>
      <c r="G77" s="84"/>
      <c r="H77" s="84"/>
      <c r="I77" s="84"/>
      <c r="J77" s="84"/>
      <c r="K77" s="84"/>
      <c r="L77" s="84"/>
      <c r="M77" s="9"/>
    </row>
    <row r="78" spans="2:13" s="34" customFormat="1" ht="6.95" customHeight="1">
      <c r="B78" s="100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9"/>
    </row>
    <row r="79" spans="2:13" s="34" customFormat="1" ht="14.45" customHeight="1">
      <c r="B79" s="100"/>
      <c r="C79" s="102" t="s">
        <v>20</v>
      </c>
      <c r="D79" s="84"/>
      <c r="E79" s="84"/>
      <c r="F79" s="84"/>
      <c r="G79" s="84"/>
      <c r="H79" s="84"/>
      <c r="I79" s="84"/>
      <c r="J79" s="84"/>
      <c r="K79" s="84"/>
      <c r="L79" s="84"/>
      <c r="M79" s="9"/>
    </row>
    <row r="80" spans="2:13" s="34" customFormat="1" ht="23.25" customHeight="1">
      <c r="B80" s="100"/>
      <c r="C80" s="84"/>
      <c r="D80" s="84"/>
      <c r="E80" s="349" t="str">
        <f>E7</f>
        <v>MDK - oprava balkonu</v>
      </c>
      <c r="F80" s="364"/>
      <c r="G80" s="364"/>
      <c r="H80" s="364"/>
      <c r="I80" s="84"/>
      <c r="J80" s="84"/>
      <c r="K80" s="84"/>
      <c r="L80" s="84"/>
      <c r="M80" s="9"/>
    </row>
    <row r="81" spans="2:65" s="34" customFormat="1" ht="6.95" customHeight="1">
      <c r="B81" s="100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9"/>
    </row>
    <row r="82" spans="2:65" s="34" customFormat="1" ht="18" customHeight="1">
      <c r="B82" s="100"/>
      <c r="C82" s="102" t="s">
        <v>23</v>
      </c>
      <c r="D82" s="84"/>
      <c r="E82" s="84"/>
      <c r="F82" s="103" t="str">
        <f>F10</f>
        <v>Městský dům kultury, 5. května 655, 356 00 Sokolov</v>
      </c>
      <c r="G82" s="84"/>
      <c r="H82" s="84"/>
      <c r="I82" s="102" t="s">
        <v>25</v>
      </c>
      <c r="J82" s="104" t="str">
        <f>IF(J10="","",J10)</f>
        <v>5. 5. 2018</v>
      </c>
      <c r="K82" s="84"/>
      <c r="L82" s="84"/>
      <c r="M82" s="9"/>
    </row>
    <row r="83" spans="2:65" s="34" customFormat="1" ht="6.95" customHeight="1">
      <c r="B83" s="100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9"/>
    </row>
    <row r="84" spans="2:65" s="34" customFormat="1" ht="15">
      <c r="B84" s="100"/>
      <c r="C84" s="102" t="s">
        <v>27</v>
      </c>
      <c r="D84" s="84"/>
      <c r="E84" s="84"/>
      <c r="F84" s="103" t="str">
        <f>E13</f>
        <v xml:space="preserve"> </v>
      </c>
      <c r="G84" s="84"/>
      <c r="H84" s="84"/>
      <c r="I84" s="102" t="s">
        <v>32</v>
      </c>
      <c r="J84" s="103" t="str">
        <f>E19</f>
        <v>Dekprojekt s.r.o.</v>
      </c>
      <c r="K84" s="84"/>
      <c r="L84" s="84"/>
      <c r="M84" s="9"/>
    </row>
    <row r="85" spans="2:65" s="34" customFormat="1" ht="14.45" customHeight="1">
      <c r="B85" s="100"/>
      <c r="C85" s="102" t="s">
        <v>30</v>
      </c>
      <c r="D85" s="84"/>
      <c r="E85" s="84"/>
      <c r="F85" s="103" t="str">
        <f>IF(E16="","",E16)</f>
        <v/>
      </c>
      <c r="G85" s="84"/>
      <c r="H85" s="84"/>
      <c r="I85" s="84"/>
      <c r="J85" s="84"/>
      <c r="K85" s="84"/>
      <c r="L85" s="84"/>
      <c r="M85" s="9"/>
    </row>
    <row r="86" spans="2:65" s="34" customFormat="1" ht="10.35" customHeight="1">
      <c r="B86" s="100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9"/>
    </row>
    <row r="87" spans="2:65" s="43" customFormat="1" ht="29.25" customHeight="1">
      <c r="B87" s="105"/>
      <c r="C87" s="106" t="s">
        <v>111</v>
      </c>
      <c r="D87" s="85" t="s">
        <v>54</v>
      </c>
      <c r="E87" s="85" t="s">
        <v>50</v>
      </c>
      <c r="F87" s="85" t="s">
        <v>112</v>
      </c>
      <c r="G87" s="85" t="s">
        <v>113</v>
      </c>
      <c r="H87" s="85" t="s">
        <v>114</v>
      </c>
      <c r="I87" s="85" t="s">
        <v>115</v>
      </c>
      <c r="J87" s="85" t="s">
        <v>116</v>
      </c>
      <c r="K87" s="85" t="s">
        <v>91</v>
      </c>
      <c r="L87" s="86" t="s">
        <v>117</v>
      </c>
      <c r="M87" s="39"/>
      <c r="N87" s="40" t="s">
        <v>118</v>
      </c>
      <c r="O87" s="41" t="s">
        <v>39</v>
      </c>
      <c r="P87" s="41" t="s">
        <v>119</v>
      </c>
      <c r="Q87" s="41" t="s">
        <v>120</v>
      </c>
      <c r="R87" s="41" t="s">
        <v>121</v>
      </c>
      <c r="S87" s="41" t="s">
        <v>122</v>
      </c>
      <c r="T87" s="41" t="s">
        <v>123</v>
      </c>
      <c r="U87" s="41" t="s">
        <v>124</v>
      </c>
      <c r="V87" s="41" t="s">
        <v>125</v>
      </c>
      <c r="W87" s="41" t="s">
        <v>126</v>
      </c>
      <c r="X87" s="42" t="s">
        <v>127</v>
      </c>
    </row>
    <row r="88" spans="2:65" s="34" customFormat="1" ht="29.25" customHeight="1">
      <c r="B88" s="100"/>
      <c r="C88" s="107" t="s">
        <v>92</v>
      </c>
      <c r="D88" s="84"/>
      <c r="E88" s="84"/>
      <c r="F88" s="84"/>
      <c r="G88" s="84"/>
      <c r="H88" s="84"/>
      <c r="I88" s="84"/>
      <c r="J88" s="84"/>
      <c r="K88" s="87">
        <f>BK88</f>
        <v>0</v>
      </c>
      <c r="L88" s="84"/>
      <c r="M88" s="9"/>
      <c r="N88" s="44"/>
      <c r="O88" s="7"/>
      <c r="P88" s="7"/>
      <c r="Q88" s="45">
        <f>Q89+Q172+Q382</f>
        <v>0</v>
      </c>
      <c r="R88" s="45">
        <f>R89+R172+R382</f>
        <v>0</v>
      </c>
      <c r="S88" s="7"/>
      <c r="T88" s="46">
        <f>T89+T172+T382</f>
        <v>0</v>
      </c>
      <c r="U88" s="7"/>
      <c r="V88" s="46">
        <f>V89+V172+V382</f>
        <v>92.568810560000003</v>
      </c>
      <c r="W88" s="7"/>
      <c r="X88" s="47">
        <f>X89+X172+X382</f>
        <v>35.344461600000002</v>
      </c>
      <c r="AT88" s="32" t="s">
        <v>70</v>
      </c>
      <c r="AU88" s="32" t="s">
        <v>93</v>
      </c>
      <c r="BK88" s="48">
        <f>BK89+BK172+BK382</f>
        <v>0</v>
      </c>
    </row>
    <row r="89" spans="2:65" s="8" customFormat="1" ht="37.35" customHeight="1">
      <c r="B89" s="108"/>
      <c r="C89" s="89"/>
      <c r="D89" s="109" t="s">
        <v>70</v>
      </c>
      <c r="E89" s="110" t="s">
        <v>128</v>
      </c>
      <c r="F89" s="110" t="s">
        <v>129</v>
      </c>
      <c r="G89" s="89"/>
      <c r="H89" s="89"/>
      <c r="I89" s="89"/>
      <c r="J89" s="89"/>
      <c r="K89" s="88">
        <f>BK89</f>
        <v>0</v>
      </c>
      <c r="L89" s="89"/>
      <c r="M89" s="49"/>
      <c r="N89" s="51"/>
      <c r="O89" s="52"/>
      <c r="P89" s="52"/>
      <c r="Q89" s="53">
        <f>Q90+Q105+Q166+Q170</f>
        <v>0</v>
      </c>
      <c r="R89" s="53">
        <f>R90+R105+R166+R170</f>
        <v>0</v>
      </c>
      <c r="S89" s="52"/>
      <c r="T89" s="54">
        <f>T90+T105+T166+T170</f>
        <v>0</v>
      </c>
      <c r="U89" s="52"/>
      <c r="V89" s="54">
        <f>V90+V105+V166+V170</f>
        <v>1.56673668</v>
      </c>
      <c r="W89" s="52"/>
      <c r="X89" s="55">
        <f>X90+X105+X166+X170</f>
        <v>33.390078000000003</v>
      </c>
      <c r="AR89" s="50" t="s">
        <v>76</v>
      </c>
      <c r="AT89" s="56" t="s">
        <v>70</v>
      </c>
      <c r="AU89" s="56" t="s">
        <v>71</v>
      </c>
      <c r="AY89" s="50" t="s">
        <v>130</v>
      </c>
      <c r="BK89" s="57">
        <f>BK90+BK105+BK166+BK170</f>
        <v>0</v>
      </c>
    </row>
    <row r="90" spans="2:65" s="8" customFormat="1" ht="19.899999999999999" customHeight="1">
      <c r="B90" s="108"/>
      <c r="C90" s="89"/>
      <c r="D90" s="111" t="s">
        <v>70</v>
      </c>
      <c r="E90" s="112" t="s">
        <v>131</v>
      </c>
      <c r="F90" s="112" t="s">
        <v>132</v>
      </c>
      <c r="G90" s="89"/>
      <c r="H90" s="89"/>
      <c r="I90" s="89"/>
      <c r="J90" s="89"/>
      <c r="K90" s="90">
        <f>BK90</f>
        <v>0</v>
      </c>
      <c r="L90" s="89"/>
      <c r="M90" s="49"/>
      <c r="N90" s="51"/>
      <c r="O90" s="52"/>
      <c r="P90" s="52"/>
      <c r="Q90" s="53">
        <f>SUM(Q91:Q104)</f>
        <v>0</v>
      </c>
      <c r="R90" s="53">
        <f>SUM(R91:R104)</f>
        <v>0</v>
      </c>
      <c r="S90" s="52"/>
      <c r="T90" s="54">
        <f>SUM(T91:T104)</f>
        <v>0</v>
      </c>
      <c r="U90" s="52"/>
      <c r="V90" s="54">
        <f>SUM(V91:V104)</f>
        <v>1.56673668</v>
      </c>
      <c r="W90" s="52"/>
      <c r="X90" s="55">
        <f>SUM(X91:X104)</f>
        <v>0</v>
      </c>
      <c r="AR90" s="50" t="s">
        <v>76</v>
      </c>
      <c r="AT90" s="56" t="s">
        <v>70</v>
      </c>
      <c r="AU90" s="56" t="s">
        <v>76</v>
      </c>
      <c r="AY90" s="50" t="s">
        <v>130</v>
      </c>
      <c r="BK90" s="57">
        <f>SUM(BK91:BK104)</f>
        <v>0</v>
      </c>
    </row>
    <row r="91" spans="2:65" s="34" customFormat="1" ht="22.5" customHeight="1">
      <c r="B91" s="100"/>
      <c r="C91" s="113" t="s">
        <v>133</v>
      </c>
      <c r="D91" s="113" t="s">
        <v>134</v>
      </c>
      <c r="E91" s="114" t="s">
        <v>135</v>
      </c>
      <c r="F91" s="92" t="s">
        <v>136</v>
      </c>
      <c r="G91" s="131" t="s">
        <v>137</v>
      </c>
      <c r="H91" s="132">
        <v>23.123999999999999</v>
      </c>
      <c r="I91" s="10"/>
      <c r="J91" s="10"/>
      <c r="K91" s="91">
        <f>ROUND(P91*H91,2)</f>
        <v>0</v>
      </c>
      <c r="L91" s="92" t="s">
        <v>138</v>
      </c>
      <c r="M91" s="9"/>
      <c r="N91" s="11" t="s">
        <v>5</v>
      </c>
      <c r="O91" s="58" t="s">
        <v>40</v>
      </c>
      <c r="P91" s="36">
        <f>I91+J91</f>
        <v>0</v>
      </c>
      <c r="Q91" s="36">
        <f>ROUND(I91*H91,2)</f>
        <v>0</v>
      </c>
      <c r="R91" s="36">
        <f>ROUND(J91*H91,2)</f>
        <v>0</v>
      </c>
      <c r="S91" s="6"/>
      <c r="T91" s="59">
        <f>S91*H91</f>
        <v>0</v>
      </c>
      <c r="U91" s="59">
        <v>2.0480000000000002E-2</v>
      </c>
      <c r="V91" s="59">
        <f>U91*H91</f>
        <v>0.47357952000000003</v>
      </c>
      <c r="W91" s="59">
        <v>0</v>
      </c>
      <c r="X91" s="60">
        <f>W91*H91</f>
        <v>0</v>
      </c>
      <c r="AR91" s="32" t="s">
        <v>139</v>
      </c>
      <c r="AT91" s="32" t="s">
        <v>134</v>
      </c>
      <c r="AU91" s="32" t="s">
        <v>83</v>
      </c>
      <c r="AY91" s="32" t="s">
        <v>130</v>
      </c>
      <c r="BE91" s="61">
        <f>IF(O91="základní",K91,0)</f>
        <v>0</v>
      </c>
      <c r="BF91" s="61">
        <f>IF(O91="snížená",K91,0)</f>
        <v>0</v>
      </c>
      <c r="BG91" s="61">
        <f>IF(O91="zákl. přenesená",K91,0)</f>
        <v>0</v>
      </c>
      <c r="BH91" s="61">
        <f>IF(O91="sníž. přenesená",K91,0)</f>
        <v>0</v>
      </c>
      <c r="BI91" s="61">
        <f>IF(O91="nulová",K91,0)</f>
        <v>0</v>
      </c>
      <c r="BJ91" s="32" t="s">
        <v>76</v>
      </c>
      <c r="BK91" s="61">
        <f>ROUND(P91*H91,2)</f>
        <v>0</v>
      </c>
      <c r="BL91" s="32" t="s">
        <v>139</v>
      </c>
      <c r="BM91" s="32" t="s">
        <v>140</v>
      </c>
    </row>
    <row r="92" spans="2:65" s="12" customFormat="1">
      <c r="B92" s="115"/>
      <c r="C92" s="93"/>
      <c r="D92" s="116" t="s">
        <v>141</v>
      </c>
      <c r="E92" s="117" t="s">
        <v>5</v>
      </c>
      <c r="F92" s="118" t="s">
        <v>142</v>
      </c>
      <c r="G92" s="93"/>
      <c r="H92" s="133" t="s">
        <v>5</v>
      </c>
      <c r="I92" s="93"/>
      <c r="J92" s="93"/>
      <c r="K92" s="93"/>
      <c r="L92" s="93"/>
      <c r="M92" s="62"/>
      <c r="N92" s="64"/>
      <c r="O92" s="65"/>
      <c r="P92" s="65"/>
      <c r="Q92" s="65"/>
      <c r="R92" s="65"/>
      <c r="S92" s="65"/>
      <c r="T92" s="65"/>
      <c r="U92" s="65"/>
      <c r="V92" s="65"/>
      <c r="W92" s="65"/>
      <c r="X92" s="66"/>
      <c r="AT92" s="63" t="s">
        <v>141</v>
      </c>
      <c r="AU92" s="63" t="s">
        <v>83</v>
      </c>
      <c r="AV92" s="12" t="s">
        <v>76</v>
      </c>
      <c r="AW92" s="12" t="s">
        <v>7</v>
      </c>
      <c r="AX92" s="12" t="s">
        <v>71</v>
      </c>
      <c r="AY92" s="63" t="s">
        <v>130</v>
      </c>
    </row>
    <row r="93" spans="2:65" s="12" customFormat="1">
      <c r="B93" s="115"/>
      <c r="C93" s="93"/>
      <c r="D93" s="116" t="s">
        <v>141</v>
      </c>
      <c r="E93" s="117" t="s">
        <v>5</v>
      </c>
      <c r="F93" s="118" t="s">
        <v>143</v>
      </c>
      <c r="G93" s="93"/>
      <c r="H93" s="133" t="s">
        <v>5</v>
      </c>
      <c r="I93" s="93"/>
      <c r="J93" s="93"/>
      <c r="K93" s="93"/>
      <c r="L93" s="93"/>
      <c r="M93" s="62"/>
      <c r="N93" s="64"/>
      <c r="O93" s="65"/>
      <c r="P93" s="65"/>
      <c r="Q93" s="65"/>
      <c r="R93" s="65"/>
      <c r="S93" s="65"/>
      <c r="T93" s="65"/>
      <c r="U93" s="65"/>
      <c r="V93" s="65"/>
      <c r="W93" s="65"/>
      <c r="X93" s="66"/>
      <c r="AT93" s="63" t="s">
        <v>141</v>
      </c>
      <c r="AU93" s="63" t="s">
        <v>83</v>
      </c>
      <c r="AV93" s="12" t="s">
        <v>76</v>
      </c>
      <c r="AW93" s="12" t="s">
        <v>7</v>
      </c>
      <c r="AX93" s="12" t="s">
        <v>71</v>
      </c>
      <c r="AY93" s="63" t="s">
        <v>130</v>
      </c>
    </row>
    <row r="94" spans="2:65" s="13" customFormat="1">
      <c r="B94" s="119"/>
      <c r="C94" s="94"/>
      <c r="D94" s="116" t="s">
        <v>141</v>
      </c>
      <c r="E94" s="120" t="s">
        <v>5</v>
      </c>
      <c r="F94" s="121" t="s">
        <v>144</v>
      </c>
      <c r="G94" s="94"/>
      <c r="H94" s="134">
        <v>22.3</v>
      </c>
      <c r="I94" s="94"/>
      <c r="J94" s="94"/>
      <c r="K94" s="94"/>
      <c r="L94" s="94"/>
      <c r="M94" s="67"/>
      <c r="N94" s="69"/>
      <c r="O94" s="70"/>
      <c r="P94" s="70"/>
      <c r="Q94" s="70"/>
      <c r="R94" s="70"/>
      <c r="S94" s="70"/>
      <c r="T94" s="70"/>
      <c r="U94" s="70"/>
      <c r="V94" s="70"/>
      <c r="W94" s="70"/>
      <c r="X94" s="71"/>
      <c r="AT94" s="68" t="s">
        <v>141</v>
      </c>
      <c r="AU94" s="68" t="s">
        <v>83</v>
      </c>
      <c r="AV94" s="13" t="s">
        <v>83</v>
      </c>
      <c r="AW94" s="13" t="s">
        <v>7</v>
      </c>
      <c r="AX94" s="13" t="s">
        <v>71</v>
      </c>
      <c r="AY94" s="68" t="s">
        <v>130</v>
      </c>
    </row>
    <row r="95" spans="2:65" s="13" customFormat="1">
      <c r="B95" s="119"/>
      <c r="C95" s="94"/>
      <c r="D95" s="116" t="s">
        <v>141</v>
      </c>
      <c r="E95" s="120" t="s">
        <v>5</v>
      </c>
      <c r="F95" s="121" t="s">
        <v>145</v>
      </c>
      <c r="G95" s="94"/>
      <c r="H95" s="134">
        <v>0.624</v>
      </c>
      <c r="I95" s="94"/>
      <c r="J95" s="94"/>
      <c r="K95" s="94"/>
      <c r="L95" s="94"/>
      <c r="M95" s="67"/>
      <c r="N95" s="69"/>
      <c r="O95" s="70"/>
      <c r="P95" s="70"/>
      <c r="Q95" s="70"/>
      <c r="R95" s="70"/>
      <c r="S95" s="70"/>
      <c r="T95" s="70"/>
      <c r="U95" s="70"/>
      <c r="V95" s="70"/>
      <c r="W95" s="70"/>
      <c r="X95" s="71"/>
      <c r="AT95" s="68" t="s">
        <v>141</v>
      </c>
      <c r="AU95" s="68" t="s">
        <v>83</v>
      </c>
      <c r="AV95" s="13" t="s">
        <v>83</v>
      </c>
      <c r="AW95" s="13" t="s">
        <v>7</v>
      </c>
      <c r="AX95" s="13" t="s">
        <v>71</v>
      </c>
      <c r="AY95" s="68" t="s">
        <v>130</v>
      </c>
    </row>
    <row r="96" spans="2:65" s="13" customFormat="1">
      <c r="B96" s="119"/>
      <c r="C96" s="94"/>
      <c r="D96" s="116" t="s">
        <v>141</v>
      </c>
      <c r="E96" s="120" t="s">
        <v>5</v>
      </c>
      <c r="F96" s="121" t="s">
        <v>146</v>
      </c>
      <c r="G96" s="94"/>
      <c r="H96" s="134">
        <v>0.2</v>
      </c>
      <c r="I96" s="94"/>
      <c r="J96" s="94"/>
      <c r="K96" s="94"/>
      <c r="L96" s="94"/>
      <c r="M96" s="67"/>
      <c r="N96" s="69"/>
      <c r="O96" s="70"/>
      <c r="P96" s="70"/>
      <c r="Q96" s="70"/>
      <c r="R96" s="70"/>
      <c r="S96" s="70"/>
      <c r="T96" s="70"/>
      <c r="U96" s="70"/>
      <c r="V96" s="70"/>
      <c r="W96" s="70"/>
      <c r="X96" s="71"/>
      <c r="AT96" s="68" t="s">
        <v>141</v>
      </c>
      <c r="AU96" s="68" t="s">
        <v>83</v>
      </c>
      <c r="AV96" s="13" t="s">
        <v>83</v>
      </c>
      <c r="AW96" s="13" t="s">
        <v>7</v>
      </c>
      <c r="AX96" s="13" t="s">
        <v>71</v>
      </c>
      <c r="AY96" s="68" t="s">
        <v>130</v>
      </c>
    </row>
    <row r="97" spans="2:65" s="14" customFormat="1">
      <c r="B97" s="122"/>
      <c r="C97" s="95"/>
      <c r="D97" s="123" t="s">
        <v>141</v>
      </c>
      <c r="E97" s="124" t="s">
        <v>5</v>
      </c>
      <c r="F97" s="125" t="s">
        <v>147</v>
      </c>
      <c r="G97" s="95"/>
      <c r="H97" s="135">
        <v>23.123999999999999</v>
      </c>
      <c r="I97" s="95"/>
      <c r="J97" s="95"/>
      <c r="K97" s="95"/>
      <c r="L97" s="95"/>
      <c r="M97" s="72"/>
      <c r="N97" s="73"/>
      <c r="O97" s="74"/>
      <c r="P97" s="74"/>
      <c r="Q97" s="74"/>
      <c r="R97" s="74"/>
      <c r="S97" s="74"/>
      <c r="T97" s="74"/>
      <c r="U97" s="74"/>
      <c r="V97" s="74"/>
      <c r="W97" s="74"/>
      <c r="X97" s="75"/>
      <c r="AT97" s="76" t="s">
        <v>141</v>
      </c>
      <c r="AU97" s="76" t="s">
        <v>83</v>
      </c>
      <c r="AV97" s="14" t="s">
        <v>139</v>
      </c>
      <c r="AW97" s="14" t="s">
        <v>7</v>
      </c>
      <c r="AX97" s="14" t="s">
        <v>76</v>
      </c>
      <c r="AY97" s="76" t="s">
        <v>130</v>
      </c>
    </row>
    <row r="98" spans="2:65" s="34" customFormat="1" ht="22.5" customHeight="1">
      <c r="B98" s="100"/>
      <c r="C98" s="113" t="s">
        <v>148</v>
      </c>
      <c r="D98" s="113" t="s">
        <v>134</v>
      </c>
      <c r="E98" s="114" t="s">
        <v>149</v>
      </c>
      <c r="F98" s="92" t="s">
        <v>150</v>
      </c>
      <c r="G98" s="131" t="s">
        <v>137</v>
      </c>
      <c r="H98" s="132">
        <v>16.8</v>
      </c>
      <c r="I98" s="10"/>
      <c r="J98" s="10"/>
      <c r="K98" s="91">
        <f>ROUND(P98*H98,2)</f>
        <v>0</v>
      </c>
      <c r="L98" s="92" t="s">
        <v>138</v>
      </c>
      <c r="M98" s="9"/>
      <c r="N98" s="11" t="s">
        <v>5</v>
      </c>
      <c r="O98" s="58" t="s">
        <v>40</v>
      </c>
      <c r="P98" s="36">
        <f>I98+J98</f>
        <v>0</v>
      </c>
      <c r="Q98" s="36">
        <f>ROUND(I98*H98,2)</f>
        <v>0</v>
      </c>
      <c r="R98" s="36">
        <f>ROUND(J98*H98,2)</f>
        <v>0</v>
      </c>
      <c r="S98" s="6"/>
      <c r="T98" s="59">
        <f>S98*H98</f>
        <v>0</v>
      </c>
      <c r="U98" s="59">
        <v>2.6360000000000001E-2</v>
      </c>
      <c r="V98" s="59">
        <f>U98*H98</f>
        <v>0.44284800000000002</v>
      </c>
      <c r="W98" s="59">
        <v>0</v>
      </c>
      <c r="X98" s="60">
        <f>W98*H98</f>
        <v>0</v>
      </c>
      <c r="AR98" s="32" t="s">
        <v>139</v>
      </c>
      <c r="AT98" s="32" t="s">
        <v>134</v>
      </c>
      <c r="AU98" s="32" t="s">
        <v>83</v>
      </c>
      <c r="AY98" s="32" t="s">
        <v>130</v>
      </c>
      <c r="BE98" s="61">
        <f>IF(O98="základní",K98,0)</f>
        <v>0</v>
      </c>
      <c r="BF98" s="61">
        <f>IF(O98="snížená",K98,0)</f>
        <v>0</v>
      </c>
      <c r="BG98" s="61">
        <f>IF(O98="zákl. přenesená",K98,0)</f>
        <v>0</v>
      </c>
      <c r="BH98" s="61">
        <f>IF(O98="sníž. přenesená",K98,0)</f>
        <v>0</v>
      </c>
      <c r="BI98" s="61">
        <f>IF(O98="nulová",K98,0)</f>
        <v>0</v>
      </c>
      <c r="BJ98" s="32" t="s">
        <v>76</v>
      </c>
      <c r="BK98" s="61">
        <f>ROUND(P98*H98,2)</f>
        <v>0</v>
      </c>
      <c r="BL98" s="32" t="s">
        <v>139</v>
      </c>
      <c r="BM98" s="32" t="s">
        <v>151</v>
      </c>
    </row>
    <row r="99" spans="2:65" s="12" customFormat="1">
      <c r="B99" s="115"/>
      <c r="C99" s="93"/>
      <c r="D99" s="116" t="s">
        <v>141</v>
      </c>
      <c r="E99" s="117" t="s">
        <v>5</v>
      </c>
      <c r="F99" s="118" t="s">
        <v>152</v>
      </c>
      <c r="G99" s="93"/>
      <c r="H99" s="133" t="s">
        <v>5</v>
      </c>
      <c r="I99" s="93"/>
      <c r="J99" s="93"/>
      <c r="K99" s="93"/>
      <c r="L99" s="93"/>
      <c r="M99" s="62"/>
      <c r="N99" s="64"/>
      <c r="O99" s="65"/>
      <c r="P99" s="65"/>
      <c r="Q99" s="65"/>
      <c r="R99" s="65"/>
      <c r="S99" s="65"/>
      <c r="T99" s="65"/>
      <c r="U99" s="65"/>
      <c r="V99" s="65"/>
      <c r="W99" s="65"/>
      <c r="X99" s="66"/>
      <c r="AT99" s="63" t="s">
        <v>141</v>
      </c>
      <c r="AU99" s="63" t="s">
        <v>83</v>
      </c>
      <c r="AV99" s="12" t="s">
        <v>76</v>
      </c>
      <c r="AW99" s="12" t="s">
        <v>7</v>
      </c>
      <c r="AX99" s="12" t="s">
        <v>71</v>
      </c>
      <c r="AY99" s="63" t="s">
        <v>130</v>
      </c>
    </row>
    <row r="100" spans="2:65" s="13" customFormat="1">
      <c r="B100" s="119"/>
      <c r="C100" s="94"/>
      <c r="D100" s="116" t="s">
        <v>141</v>
      </c>
      <c r="E100" s="120" t="s">
        <v>5</v>
      </c>
      <c r="F100" s="121" t="s">
        <v>153</v>
      </c>
      <c r="G100" s="94"/>
      <c r="H100" s="134">
        <v>16.8</v>
      </c>
      <c r="I100" s="94"/>
      <c r="J100" s="94"/>
      <c r="K100" s="94"/>
      <c r="L100" s="94"/>
      <c r="M100" s="67"/>
      <c r="N100" s="69"/>
      <c r="O100" s="70"/>
      <c r="P100" s="70"/>
      <c r="Q100" s="70"/>
      <c r="R100" s="70"/>
      <c r="S100" s="70"/>
      <c r="T100" s="70"/>
      <c r="U100" s="70"/>
      <c r="V100" s="70"/>
      <c r="W100" s="70"/>
      <c r="X100" s="71"/>
      <c r="AT100" s="68" t="s">
        <v>141</v>
      </c>
      <c r="AU100" s="68" t="s">
        <v>83</v>
      </c>
      <c r="AV100" s="13" t="s">
        <v>83</v>
      </c>
      <c r="AW100" s="13" t="s">
        <v>7</v>
      </c>
      <c r="AX100" s="13" t="s">
        <v>71</v>
      </c>
      <c r="AY100" s="68" t="s">
        <v>130</v>
      </c>
    </row>
    <row r="101" spans="2:65" s="14" customFormat="1">
      <c r="B101" s="122"/>
      <c r="C101" s="95"/>
      <c r="D101" s="123" t="s">
        <v>141</v>
      </c>
      <c r="E101" s="124" t="s">
        <v>5</v>
      </c>
      <c r="F101" s="125" t="s">
        <v>147</v>
      </c>
      <c r="G101" s="95"/>
      <c r="H101" s="135">
        <v>16.8</v>
      </c>
      <c r="I101" s="95"/>
      <c r="J101" s="95"/>
      <c r="K101" s="95"/>
      <c r="L101" s="95"/>
      <c r="M101" s="72"/>
      <c r="N101" s="73"/>
      <c r="O101" s="74"/>
      <c r="P101" s="74"/>
      <c r="Q101" s="74"/>
      <c r="R101" s="74"/>
      <c r="S101" s="74"/>
      <c r="T101" s="74"/>
      <c r="U101" s="74"/>
      <c r="V101" s="74"/>
      <c r="W101" s="74"/>
      <c r="X101" s="75"/>
      <c r="AT101" s="76" t="s">
        <v>141</v>
      </c>
      <c r="AU101" s="76" t="s">
        <v>83</v>
      </c>
      <c r="AV101" s="14" t="s">
        <v>139</v>
      </c>
      <c r="AW101" s="14" t="s">
        <v>7</v>
      </c>
      <c r="AX101" s="14" t="s">
        <v>76</v>
      </c>
      <c r="AY101" s="76" t="s">
        <v>130</v>
      </c>
    </row>
    <row r="102" spans="2:65" s="34" customFormat="1" ht="22.5" customHeight="1">
      <c r="B102" s="100"/>
      <c r="C102" s="113" t="s">
        <v>154</v>
      </c>
      <c r="D102" s="113" t="s">
        <v>134</v>
      </c>
      <c r="E102" s="114" t="s">
        <v>155</v>
      </c>
      <c r="F102" s="92" t="s">
        <v>156</v>
      </c>
      <c r="G102" s="131" t="s">
        <v>137</v>
      </c>
      <c r="H102" s="132">
        <v>56.746000000000002</v>
      </c>
      <c r="I102" s="10"/>
      <c r="J102" s="10"/>
      <c r="K102" s="91">
        <f>ROUND(P102*H102,2)</f>
        <v>0</v>
      </c>
      <c r="L102" s="92" t="s">
        <v>138</v>
      </c>
      <c r="M102" s="9"/>
      <c r="N102" s="11" t="s">
        <v>5</v>
      </c>
      <c r="O102" s="58" t="s">
        <v>40</v>
      </c>
      <c r="P102" s="36">
        <f>I102+J102</f>
        <v>0</v>
      </c>
      <c r="Q102" s="36">
        <f>ROUND(I102*H102,2)</f>
        <v>0</v>
      </c>
      <c r="R102" s="36">
        <f>ROUND(J102*H102,2)</f>
        <v>0</v>
      </c>
      <c r="S102" s="6"/>
      <c r="T102" s="59">
        <f>S102*H102</f>
        <v>0</v>
      </c>
      <c r="U102" s="59">
        <v>1.146E-2</v>
      </c>
      <c r="V102" s="59">
        <f>U102*H102</f>
        <v>0.65030916000000005</v>
      </c>
      <c r="W102" s="59">
        <v>0</v>
      </c>
      <c r="X102" s="60">
        <f>W102*H102</f>
        <v>0</v>
      </c>
      <c r="AR102" s="32" t="s">
        <v>139</v>
      </c>
      <c r="AT102" s="32" t="s">
        <v>134</v>
      </c>
      <c r="AU102" s="32" t="s">
        <v>83</v>
      </c>
      <c r="AY102" s="32" t="s">
        <v>130</v>
      </c>
      <c r="BE102" s="61">
        <f>IF(O102="základní",K102,0)</f>
        <v>0</v>
      </c>
      <c r="BF102" s="61">
        <f>IF(O102="snížená",K102,0)</f>
        <v>0</v>
      </c>
      <c r="BG102" s="61">
        <f>IF(O102="zákl. přenesená",K102,0)</f>
        <v>0</v>
      </c>
      <c r="BH102" s="61">
        <f>IF(O102="sníž. přenesená",K102,0)</f>
        <v>0</v>
      </c>
      <c r="BI102" s="61">
        <f>IF(O102="nulová",K102,0)</f>
        <v>0</v>
      </c>
      <c r="BJ102" s="32" t="s">
        <v>76</v>
      </c>
      <c r="BK102" s="61">
        <f>ROUND(P102*H102,2)</f>
        <v>0</v>
      </c>
      <c r="BL102" s="32" t="s">
        <v>139</v>
      </c>
      <c r="BM102" s="32" t="s">
        <v>157</v>
      </c>
    </row>
    <row r="103" spans="2:65" s="13" customFormat="1">
      <c r="B103" s="119"/>
      <c r="C103" s="94"/>
      <c r="D103" s="116" t="s">
        <v>141</v>
      </c>
      <c r="E103" s="120" t="s">
        <v>5</v>
      </c>
      <c r="F103" s="121" t="s">
        <v>158</v>
      </c>
      <c r="G103" s="94"/>
      <c r="H103" s="134">
        <v>56.746000000000002</v>
      </c>
      <c r="I103" s="94"/>
      <c r="J103" s="94"/>
      <c r="K103" s="94"/>
      <c r="L103" s="94"/>
      <c r="M103" s="67"/>
      <c r="N103" s="69"/>
      <c r="O103" s="70"/>
      <c r="P103" s="70"/>
      <c r="Q103" s="70"/>
      <c r="R103" s="70"/>
      <c r="S103" s="70"/>
      <c r="T103" s="70"/>
      <c r="U103" s="70"/>
      <c r="V103" s="70"/>
      <c r="W103" s="70"/>
      <c r="X103" s="71"/>
      <c r="AT103" s="68" t="s">
        <v>141</v>
      </c>
      <c r="AU103" s="68" t="s">
        <v>83</v>
      </c>
      <c r="AV103" s="13" t="s">
        <v>83</v>
      </c>
      <c r="AW103" s="13" t="s">
        <v>7</v>
      </c>
      <c r="AX103" s="13" t="s">
        <v>71</v>
      </c>
      <c r="AY103" s="68" t="s">
        <v>130</v>
      </c>
    </row>
    <row r="104" spans="2:65" s="14" customFormat="1">
      <c r="B104" s="122"/>
      <c r="C104" s="95"/>
      <c r="D104" s="116" t="s">
        <v>141</v>
      </c>
      <c r="E104" s="126" t="s">
        <v>5</v>
      </c>
      <c r="F104" s="127" t="s">
        <v>147</v>
      </c>
      <c r="G104" s="95"/>
      <c r="H104" s="136">
        <v>56.746000000000002</v>
      </c>
      <c r="I104" s="95"/>
      <c r="J104" s="95"/>
      <c r="K104" s="95"/>
      <c r="L104" s="95"/>
      <c r="M104" s="72"/>
      <c r="N104" s="73"/>
      <c r="O104" s="74"/>
      <c r="P104" s="74"/>
      <c r="Q104" s="74"/>
      <c r="R104" s="74"/>
      <c r="S104" s="74"/>
      <c r="T104" s="74"/>
      <c r="U104" s="74"/>
      <c r="V104" s="74"/>
      <c r="W104" s="74"/>
      <c r="X104" s="75"/>
      <c r="AT104" s="76" t="s">
        <v>141</v>
      </c>
      <c r="AU104" s="76" t="s">
        <v>83</v>
      </c>
      <c r="AV104" s="14" t="s">
        <v>139</v>
      </c>
      <c r="AW104" s="14" t="s">
        <v>7</v>
      </c>
      <c r="AX104" s="14" t="s">
        <v>76</v>
      </c>
      <c r="AY104" s="76" t="s">
        <v>130</v>
      </c>
    </row>
    <row r="105" spans="2:65" s="8" customFormat="1" ht="29.85" customHeight="1">
      <c r="B105" s="108"/>
      <c r="C105" s="89"/>
      <c r="D105" s="111" t="s">
        <v>70</v>
      </c>
      <c r="E105" s="112" t="s">
        <v>159</v>
      </c>
      <c r="F105" s="112" t="s">
        <v>160</v>
      </c>
      <c r="G105" s="89"/>
      <c r="H105" s="89"/>
      <c r="I105" s="89"/>
      <c r="J105" s="89"/>
      <c r="K105" s="90">
        <f>BK105</f>
        <v>0</v>
      </c>
      <c r="L105" s="89"/>
      <c r="M105" s="49"/>
      <c r="N105" s="51"/>
      <c r="O105" s="52"/>
      <c r="P105" s="52"/>
      <c r="Q105" s="53">
        <f>SUM(Q106:Q165)</f>
        <v>0</v>
      </c>
      <c r="R105" s="53">
        <f>SUM(R106:R165)</f>
        <v>0</v>
      </c>
      <c r="S105" s="52"/>
      <c r="T105" s="54">
        <f>SUM(T106:T165)</f>
        <v>0</v>
      </c>
      <c r="U105" s="52"/>
      <c r="V105" s="54">
        <f>SUM(V106:V165)</f>
        <v>0</v>
      </c>
      <c r="W105" s="52"/>
      <c r="X105" s="55">
        <f>SUM(X106:X165)</f>
        <v>33.390078000000003</v>
      </c>
      <c r="AR105" s="50" t="s">
        <v>76</v>
      </c>
      <c r="AT105" s="56" t="s">
        <v>70</v>
      </c>
      <c r="AU105" s="56" t="s">
        <v>76</v>
      </c>
      <c r="AY105" s="50" t="s">
        <v>130</v>
      </c>
      <c r="BK105" s="57">
        <f>SUM(BK106:BK165)</f>
        <v>0</v>
      </c>
    </row>
    <row r="106" spans="2:65" s="34" customFormat="1" ht="31.5" customHeight="1">
      <c r="B106" s="100"/>
      <c r="C106" s="113" t="s">
        <v>83</v>
      </c>
      <c r="D106" s="113" t="s">
        <v>134</v>
      </c>
      <c r="E106" s="114" t="s">
        <v>161</v>
      </c>
      <c r="F106" s="92" t="s">
        <v>162</v>
      </c>
      <c r="G106" s="131" t="s">
        <v>137</v>
      </c>
      <c r="H106" s="132">
        <v>21.67</v>
      </c>
      <c r="I106" s="10"/>
      <c r="J106" s="10"/>
      <c r="K106" s="91">
        <f>ROUND(P106*H106,2)</f>
        <v>0</v>
      </c>
      <c r="L106" s="92" t="s">
        <v>5</v>
      </c>
      <c r="M106" s="9"/>
      <c r="N106" s="11" t="s">
        <v>5</v>
      </c>
      <c r="O106" s="58" t="s">
        <v>40</v>
      </c>
      <c r="P106" s="36">
        <f>I106+J106</f>
        <v>0</v>
      </c>
      <c r="Q106" s="36">
        <f>ROUND(I106*H106,2)</f>
        <v>0</v>
      </c>
      <c r="R106" s="36">
        <f>ROUND(J106*H106,2)</f>
        <v>0</v>
      </c>
      <c r="S106" s="6"/>
      <c r="T106" s="59">
        <f>S106*H106</f>
        <v>0</v>
      </c>
      <c r="U106" s="59">
        <v>0</v>
      </c>
      <c r="V106" s="59">
        <f>U106*H106</f>
        <v>0</v>
      </c>
      <c r="W106" s="59">
        <v>0.432</v>
      </c>
      <c r="X106" s="60">
        <f>W106*H106</f>
        <v>9.36144</v>
      </c>
      <c r="AR106" s="32" t="s">
        <v>139</v>
      </c>
      <c r="AT106" s="32" t="s">
        <v>134</v>
      </c>
      <c r="AU106" s="32" t="s">
        <v>83</v>
      </c>
      <c r="AY106" s="32" t="s">
        <v>130</v>
      </c>
      <c r="BE106" s="61">
        <f>IF(O106="základní",K106,0)</f>
        <v>0</v>
      </c>
      <c r="BF106" s="61">
        <f>IF(O106="snížená",K106,0)</f>
        <v>0</v>
      </c>
      <c r="BG106" s="61">
        <f>IF(O106="zákl. přenesená",K106,0)</f>
        <v>0</v>
      </c>
      <c r="BH106" s="61">
        <f>IF(O106="sníž. přenesená",K106,0)</f>
        <v>0</v>
      </c>
      <c r="BI106" s="61">
        <f>IF(O106="nulová",K106,0)</f>
        <v>0</v>
      </c>
      <c r="BJ106" s="32" t="s">
        <v>76</v>
      </c>
      <c r="BK106" s="61">
        <f>ROUND(P106*H106,2)</f>
        <v>0</v>
      </c>
      <c r="BL106" s="32" t="s">
        <v>139</v>
      </c>
      <c r="BM106" s="32" t="s">
        <v>163</v>
      </c>
    </row>
    <row r="107" spans="2:65" s="12" customFormat="1" ht="27">
      <c r="B107" s="115"/>
      <c r="C107" s="93"/>
      <c r="D107" s="116" t="s">
        <v>141</v>
      </c>
      <c r="E107" s="117" t="s">
        <v>5</v>
      </c>
      <c r="F107" s="118" t="s">
        <v>164</v>
      </c>
      <c r="G107" s="93"/>
      <c r="H107" s="133" t="s">
        <v>5</v>
      </c>
      <c r="I107" s="93"/>
      <c r="J107" s="93"/>
      <c r="K107" s="93"/>
      <c r="L107" s="93"/>
      <c r="M107" s="62"/>
      <c r="N107" s="64"/>
      <c r="O107" s="65"/>
      <c r="P107" s="65"/>
      <c r="Q107" s="65"/>
      <c r="R107" s="65"/>
      <c r="S107" s="65"/>
      <c r="T107" s="65"/>
      <c r="U107" s="65"/>
      <c r="V107" s="65"/>
      <c r="W107" s="65"/>
      <c r="X107" s="66"/>
      <c r="AT107" s="63" t="s">
        <v>141</v>
      </c>
      <c r="AU107" s="63" t="s">
        <v>83</v>
      </c>
      <c r="AV107" s="12" t="s">
        <v>76</v>
      </c>
      <c r="AW107" s="12" t="s">
        <v>7</v>
      </c>
      <c r="AX107" s="12" t="s">
        <v>71</v>
      </c>
      <c r="AY107" s="63" t="s">
        <v>130</v>
      </c>
    </row>
    <row r="108" spans="2:65" s="12" customFormat="1">
      <c r="B108" s="115"/>
      <c r="C108" s="93"/>
      <c r="D108" s="116" t="s">
        <v>141</v>
      </c>
      <c r="E108" s="117" t="s">
        <v>5</v>
      </c>
      <c r="F108" s="118" t="s">
        <v>165</v>
      </c>
      <c r="G108" s="93"/>
      <c r="H108" s="133" t="s">
        <v>5</v>
      </c>
      <c r="I108" s="93"/>
      <c r="J108" s="93"/>
      <c r="K108" s="93"/>
      <c r="L108" s="93"/>
      <c r="M108" s="62"/>
      <c r="N108" s="64"/>
      <c r="O108" s="65"/>
      <c r="P108" s="65"/>
      <c r="Q108" s="65"/>
      <c r="R108" s="65"/>
      <c r="S108" s="65"/>
      <c r="T108" s="65"/>
      <c r="U108" s="65"/>
      <c r="V108" s="65"/>
      <c r="W108" s="65"/>
      <c r="X108" s="66"/>
      <c r="AT108" s="63" t="s">
        <v>141</v>
      </c>
      <c r="AU108" s="63" t="s">
        <v>83</v>
      </c>
      <c r="AV108" s="12" t="s">
        <v>76</v>
      </c>
      <c r="AW108" s="12" t="s">
        <v>7</v>
      </c>
      <c r="AX108" s="12" t="s">
        <v>71</v>
      </c>
      <c r="AY108" s="63" t="s">
        <v>130</v>
      </c>
    </row>
    <row r="109" spans="2:65" s="12" customFormat="1">
      <c r="B109" s="115"/>
      <c r="C109" s="93"/>
      <c r="D109" s="116" t="s">
        <v>141</v>
      </c>
      <c r="E109" s="117" t="s">
        <v>5</v>
      </c>
      <c r="F109" s="118" t="s">
        <v>166</v>
      </c>
      <c r="G109" s="93"/>
      <c r="H109" s="133" t="s">
        <v>5</v>
      </c>
      <c r="I109" s="93"/>
      <c r="J109" s="93"/>
      <c r="K109" s="93"/>
      <c r="L109" s="93"/>
      <c r="M109" s="62"/>
      <c r="N109" s="64"/>
      <c r="O109" s="65"/>
      <c r="P109" s="65"/>
      <c r="Q109" s="65"/>
      <c r="R109" s="65"/>
      <c r="S109" s="65"/>
      <c r="T109" s="65"/>
      <c r="U109" s="65"/>
      <c r="V109" s="65"/>
      <c r="W109" s="65"/>
      <c r="X109" s="66"/>
      <c r="AT109" s="63" t="s">
        <v>141</v>
      </c>
      <c r="AU109" s="63" t="s">
        <v>83</v>
      </c>
      <c r="AV109" s="12" t="s">
        <v>76</v>
      </c>
      <c r="AW109" s="12" t="s">
        <v>7</v>
      </c>
      <c r="AX109" s="12" t="s">
        <v>71</v>
      </c>
      <c r="AY109" s="63" t="s">
        <v>130</v>
      </c>
    </row>
    <row r="110" spans="2:65" s="13" customFormat="1">
      <c r="B110" s="119"/>
      <c r="C110" s="94"/>
      <c r="D110" s="116" t="s">
        <v>141</v>
      </c>
      <c r="E110" s="120" t="s">
        <v>5</v>
      </c>
      <c r="F110" s="121" t="s">
        <v>167</v>
      </c>
      <c r="G110" s="94"/>
      <c r="H110" s="134">
        <v>12.75</v>
      </c>
      <c r="I110" s="94"/>
      <c r="J110" s="94"/>
      <c r="K110" s="94"/>
      <c r="L110" s="94"/>
      <c r="M110" s="67"/>
      <c r="N110" s="69"/>
      <c r="O110" s="70"/>
      <c r="P110" s="70"/>
      <c r="Q110" s="70"/>
      <c r="R110" s="70"/>
      <c r="S110" s="70"/>
      <c r="T110" s="70"/>
      <c r="U110" s="70"/>
      <c r="V110" s="70"/>
      <c r="W110" s="70"/>
      <c r="X110" s="71"/>
      <c r="AT110" s="68" t="s">
        <v>141</v>
      </c>
      <c r="AU110" s="68" t="s">
        <v>83</v>
      </c>
      <c r="AV110" s="13" t="s">
        <v>83</v>
      </c>
      <c r="AW110" s="13" t="s">
        <v>7</v>
      </c>
      <c r="AX110" s="13" t="s">
        <v>71</v>
      </c>
      <c r="AY110" s="68" t="s">
        <v>130</v>
      </c>
    </row>
    <row r="111" spans="2:65" s="12" customFormat="1">
      <c r="B111" s="115"/>
      <c r="C111" s="93"/>
      <c r="D111" s="116" t="s">
        <v>141</v>
      </c>
      <c r="E111" s="117" t="s">
        <v>5</v>
      </c>
      <c r="F111" s="118" t="s">
        <v>168</v>
      </c>
      <c r="G111" s="93"/>
      <c r="H111" s="133" t="s">
        <v>5</v>
      </c>
      <c r="I111" s="93"/>
      <c r="J111" s="93"/>
      <c r="K111" s="93"/>
      <c r="L111" s="93"/>
      <c r="M111" s="62"/>
      <c r="N111" s="64"/>
      <c r="O111" s="65"/>
      <c r="P111" s="65"/>
      <c r="Q111" s="65"/>
      <c r="R111" s="65"/>
      <c r="S111" s="65"/>
      <c r="T111" s="65"/>
      <c r="U111" s="65"/>
      <c r="V111" s="65"/>
      <c r="W111" s="65"/>
      <c r="X111" s="66"/>
      <c r="AT111" s="63" t="s">
        <v>141</v>
      </c>
      <c r="AU111" s="63" t="s">
        <v>83</v>
      </c>
      <c r="AV111" s="12" t="s">
        <v>76</v>
      </c>
      <c r="AW111" s="12" t="s">
        <v>7</v>
      </c>
      <c r="AX111" s="12" t="s">
        <v>71</v>
      </c>
      <c r="AY111" s="63" t="s">
        <v>130</v>
      </c>
    </row>
    <row r="112" spans="2:65" s="13" customFormat="1">
      <c r="B112" s="119"/>
      <c r="C112" s="94"/>
      <c r="D112" s="116" t="s">
        <v>141</v>
      </c>
      <c r="E112" s="120" t="s">
        <v>5</v>
      </c>
      <c r="F112" s="121" t="s">
        <v>169</v>
      </c>
      <c r="G112" s="94"/>
      <c r="H112" s="134">
        <v>8.92</v>
      </c>
      <c r="I112" s="94"/>
      <c r="J112" s="94"/>
      <c r="K112" s="94"/>
      <c r="L112" s="94"/>
      <c r="M112" s="67"/>
      <c r="N112" s="69"/>
      <c r="O112" s="70"/>
      <c r="P112" s="70"/>
      <c r="Q112" s="70"/>
      <c r="R112" s="70"/>
      <c r="S112" s="70"/>
      <c r="T112" s="70"/>
      <c r="U112" s="70"/>
      <c r="V112" s="70"/>
      <c r="W112" s="70"/>
      <c r="X112" s="71"/>
      <c r="AT112" s="68" t="s">
        <v>141</v>
      </c>
      <c r="AU112" s="68" t="s">
        <v>83</v>
      </c>
      <c r="AV112" s="13" t="s">
        <v>83</v>
      </c>
      <c r="AW112" s="13" t="s">
        <v>7</v>
      </c>
      <c r="AX112" s="13" t="s">
        <v>71</v>
      </c>
      <c r="AY112" s="68" t="s">
        <v>130</v>
      </c>
    </row>
    <row r="113" spans="2:65" s="14" customFormat="1">
      <c r="B113" s="122"/>
      <c r="C113" s="95"/>
      <c r="D113" s="123" t="s">
        <v>141</v>
      </c>
      <c r="E113" s="124" t="s">
        <v>5</v>
      </c>
      <c r="F113" s="125" t="s">
        <v>147</v>
      </c>
      <c r="G113" s="95"/>
      <c r="H113" s="135">
        <v>21.67</v>
      </c>
      <c r="I113" s="95"/>
      <c r="J113" s="95"/>
      <c r="K113" s="95"/>
      <c r="L113" s="95"/>
      <c r="M113" s="72"/>
      <c r="N113" s="73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AT113" s="76" t="s">
        <v>141</v>
      </c>
      <c r="AU113" s="76" t="s">
        <v>83</v>
      </c>
      <c r="AV113" s="14" t="s">
        <v>139</v>
      </c>
      <c r="AW113" s="14" t="s">
        <v>7</v>
      </c>
      <c r="AX113" s="14" t="s">
        <v>76</v>
      </c>
      <c r="AY113" s="76" t="s">
        <v>130</v>
      </c>
    </row>
    <row r="114" spans="2:65" s="34" customFormat="1" ht="31.5" customHeight="1">
      <c r="B114" s="100"/>
      <c r="C114" s="113" t="s">
        <v>170</v>
      </c>
      <c r="D114" s="113" t="s">
        <v>134</v>
      </c>
      <c r="E114" s="114" t="s">
        <v>171</v>
      </c>
      <c r="F114" s="92" t="s">
        <v>172</v>
      </c>
      <c r="G114" s="131" t="s">
        <v>173</v>
      </c>
      <c r="H114" s="132">
        <v>0.255</v>
      </c>
      <c r="I114" s="10"/>
      <c r="J114" s="10"/>
      <c r="K114" s="91">
        <f>ROUND(P114*H114,2)</f>
        <v>0</v>
      </c>
      <c r="L114" s="92" t="s">
        <v>138</v>
      </c>
      <c r="M114" s="9"/>
      <c r="N114" s="11" t="s">
        <v>5</v>
      </c>
      <c r="O114" s="58" t="s">
        <v>40</v>
      </c>
      <c r="P114" s="36">
        <f>I114+J114</f>
        <v>0</v>
      </c>
      <c r="Q114" s="36">
        <f>ROUND(I114*H114,2)</f>
        <v>0</v>
      </c>
      <c r="R114" s="36">
        <f>ROUND(J114*H114,2)</f>
        <v>0</v>
      </c>
      <c r="S114" s="6"/>
      <c r="T114" s="59">
        <f>S114*H114</f>
        <v>0</v>
      </c>
      <c r="U114" s="59">
        <v>0</v>
      </c>
      <c r="V114" s="59">
        <f>U114*H114</f>
        <v>0</v>
      </c>
      <c r="W114" s="59">
        <v>2.2000000000000002</v>
      </c>
      <c r="X114" s="60">
        <f>W114*H114</f>
        <v>0.56100000000000005</v>
      </c>
      <c r="AR114" s="32" t="s">
        <v>139</v>
      </c>
      <c r="AT114" s="32" t="s">
        <v>134</v>
      </c>
      <c r="AU114" s="32" t="s">
        <v>83</v>
      </c>
      <c r="AY114" s="32" t="s">
        <v>130</v>
      </c>
      <c r="BE114" s="61">
        <f>IF(O114="základní",K114,0)</f>
        <v>0</v>
      </c>
      <c r="BF114" s="61">
        <f>IF(O114="snížená",K114,0)</f>
        <v>0</v>
      </c>
      <c r="BG114" s="61">
        <f>IF(O114="zákl. přenesená",K114,0)</f>
        <v>0</v>
      </c>
      <c r="BH114" s="61">
        <f>IF(O114="sníž. přenesená",K114,0)</f>
        <v>0</v>
      </c>
      <c r="BI114" s="61">
        <f>IF(O114="nulová",K114,0)</f>
        <v>0</v>
      </c>
      <c r="BJ114" s="32" t="s">
        <v>76</v>
      </c>
      <c r="BK114" s="61">
        <f>ROUND(P114*H114,2)</f>
        <v>0</v>
      </c>
      <c r="BL114" s="32" t="s">
        <v>139</v>
      </c>
      <c r="BM114" s="32" t="s">
        <v>174</v>
      </c>
    </row>
    <row r="115" spans="2:65" s="12" customFormat="1" ht="27">
      <c r="B115" s="115"/>
      <c r="C115" s="93"/>
      <c r="D115" s="116" t="s">
        <v>141</v>
      </c>
      <c r="E115" s="117" t="s">
        <v>5</v>
      </c>
      <c r="F115" s="118" t="s">
        <v>175</v>
      </c>
      <c r="G115" s="93"/>
      <c r="H115" s="133" t="s">
        <v>5</v>
      </c>
      <c r="I115" s="93"/>
      <c r="J115" s="93"/>
      <c r="K115" s="93"/>
      <c r="L115" s="93"/>
      <c r="M115" s="62"/>
      <c r="N115" s="64"/>
      <c r="O115" s="65"/>
      <c r="P115" s="65"/>
      <c r="Q115" s="65"/>
      <c r="R115" s="65"/>
      <c r="S115" s="65"/>
      <c r="T115" s="65"/>
      <c r="U115" s="65"/>
      <c r="V115" s="65"/>
      <c r="W115" s="65"/>
      <c r="X115" s="66"/>
      <c r="AT115" s="63" t="s">
        <v>141</v>
      </c>
      <c r="AU115" s="63" t="s">
        <v>83</v>
      </c>
      <c r="AV115" s="12" t="s">
        <v>76</v>
      </c>
      <c r="AW115" s="12" t="s">
        <v>7</v>
      </c>
      <c r="AX115" s="12" t="s">
        <v>71</v>
      </c>
      <c r="AY115" s="63" t="s">
        <v>130</v>
      </c>
    </row>
    <row r="116" spans="2:65" s="12" customFormat="1">
      <c r="B116" s="115"/>
      <c r="C116" s="93"/>
      <c r="D116" s="116" t="s">
        <v>141</v>
      </c>
      <c r="E116" s="117" t="s">
        <v>5</v>
      </c>
      <c r="F116" s="118" t="s">
        <v>166</v>
      </c>
      <c r="G116" s="93"/>
      <c r="H116" s="133" t="s">
        <v>5</v>
      </c>
      <c r="I116" s="93"/>
      <c r="J116" s="93"/>
      <c r="K116" s="93"/>
      <c r="L116" s="93"/>
      <c r="M116" s="62"/>
      <c r="N116" s="64"/>
      <c r="O116" s="65"/>
      <c r="P116" s="65"/>
      <c r="Q116" s="65"/>
      <c r="R116" s="65"/>
      <c r="S116" s="65"/>
      <c r="T116" s="65"/>
      <c r="U116" s="65"/>
      <c r="V116" s="65"/>
      <c r="W116" s="65"/>
      <c r="X116" s="66"/>
      <c r="AT116" s="63" t="s">
        <v>141</v>
      </c>
      <c r="AU116" s="63" t="s">
        <v>83</v>
      </c>
      <c r="AV116" s="12" t="s">
        <v>76</v>
      </c>
      <c r="AW116" s="12" t="s">
        <v>7</v>
      </c>
      <c r="AX116" s="12" t="s">
        <v>71</v>
      </c>
      <c r="AY116" s="63" t="s">
        <v>130</v>
      </c>
    </row>
    <row r="117" spans="2:65" s="13" customFormat="1">
      <c r="B117" s="119"/>
      <c r="C117" s="94"/>
      <c r="D117" s="116" t="s">
        <v>141</v>
      </c>
      <c r="E117" s="120" t="s">
        <v>5</v>
      </c>
      <c r="F117" s="121" t="s">
        <v>176</v>
      </c>
      <c r="G117" s="94"/>
      <c r="H117" s="134">
        <v>0.255</v>
      </c>
      <c r="I117" s="94"/>
      <c r="J117" s="94"/>
      <c r="K117" s="94"/>
      <c r="L117" s="94"/>
      <c r="M117" s="67"/>
      <c r="N117" s="69"/>
      <c r="O117" s="70"/>
      <c r="P117" s="70"/>
      <c r="Q117" s="70"/>
      <c r="R117" s="70"/>
      <c r="S117" s="70"/>
      <c r="T117" s="70"/>
      <c r="U117" s="70"/>
      <c r="V117" s="70"/>
      <c r="W117" s="70"/>
      <c r="X117" s="71"/>
      <c r="AT117" s="68" t="s">
        <v>141</v>
      </c>
      <c r="AU117" s="68" t="s">
        <v>83</v>
      </c>
      <c r="AV117" s="13" t="s">
        <v>83</v>
      </c>
      <c r="AW117" s="13" t="s">
        <v>7</v>
      </c>
      <c r="AX117" s="13" t="s">
        <v>71</v>
      </c>
      <c r="AY117" s="68" t="s">
        <v>130</v>
      </c>
    </row>
    <row r="118" spans="2:65" s="14" customFormat="1">
      <c r="B118" s="122"/>
      <c r="C118" s="95"/>
      <c r="D118" s="123" t="s">
        <v>141</v>
      </c>
      <c r="E118" s="124" t="s">
        <v>5</v>
      </c>
      <c r="F118" s="125" t="s">
        <v>147</v>
      </c>
      <c r="G118" s="95"/>
      <c r="H118" s="135">
        <v>0.255</v>
      </c>
      <c r="I118" s="95"/>
      <c r="J118" s="95"/>
      <c r="K118" s="95"/>
      <c r="L118" s="95"/>
      <c r="M118" s="72"/>
      <c r="N118" s="73"/>
      <c r="O118" s="74"/>
      <c r="P118" s="74"/>
      <c r="Q118" s="74"/>
      <c r="R118" s="74"/>
      <c r="S118" s="74"/>
      <c r="T118" s="74"/>
      <c r="U118" s="74"/>
      <c r="V118" s="74"/>
      <c r="W118" s="74"/>
      <c r="X118" s="75"/>
      <c r="AT118" s="76" t="s">
        <v>141</v>
      </c>
      <c r="AU118" s="76" t="s">
        <v>83</v>
      </c>
      <c r="AV118" s="14" t="s">
        <v>139</v>
      </c>
      <c r="AW118" s="14" t="s">
        <v>7</v>
      </c>
      <c r="AX118" s="14" t="s">
        <v>76</v>
      </c>
      <c r="AY118" s="76" t="s">
        <v>130</v>
      </c>
    </row>
    <row r="119" spans="2:65" s="34" customFormat="1" ht="31.5" customHeight="1">
      <c r="B119" s="100"/>
      <c r="C119" s="113" t="s">
        <v>177</v>
      </c>
      <c r="D119" s="113" t="s">
        <v>134</v>
      </c>
      <c r="E119" s="114" t="s">
        <v>171</v>
      </c>
      <c r="F119" s="92" t="s">
        <v>172</v>
      </c>
      <c r="G119" s="131" t="s">
        <v>173</v>
      </c>
      <c r="H119" s="132">
        <v>7.1120000000000001</v>
      </c>
      <c r="I119" s="10"/>
      <c r="J119" s="10"/>
      <c r="K119" s="91">
        <f>ROUND(P119*H119,2)</f>
        <v>0</v>
      </c>
      <c r="L119" s="92" t="s">
        <v>138</v>
      </c>
      <c r="M119" s="9"/>
      <c r="N119" s="11" t="s">
        <v>5</v>
      </c>
      <c r="O119" s="58" t="s">
        <v>40</v>
      </c>
      <c r="P119" s="36">
        <f>I119+J119</f>
        <v>0</v>
      </c>
      <c r="Q119" s="36">
        <f>ROUND(I119*H119,2)</f>
        <v>0</v>
      </c>
      <c r="R119" s="36">
        <f>ROUND(J119*H119,2)</f>
        <v>0</v>
      </c>
      <c r="S119" s="6"/>
      <c r="T119" s="59">
        <f>S119*H119</f>
        <v>0</v>
      </c>
      <c r="U119" s="59">
        <v>0</v>
      </c>
      <c r="V119" s="59">
        <f>U119*H119</f>
        <v>0</v>
      </c>
      <c r="W119" s="59">
        <v>2.2000000000000002</v>
      </c>
      <c r="X119" s="60">
        <f>W119*H119</f>
        <v>15.646400000000002</v>
      </c>
      <c r="AR119" s="32" t="s">
        <v>139</v>
      </c>
      <c r="AT119" s="32" t="s">
        <v>134</v>
      </c>
      <c r="AU119" s="32" t="s">
        <v>83</v>
      </c>
      <c r="AY119" s="32" t="s">
        <v>130</v>
      </c>
      <c r="BE119" s="61">
        <f>IF(O119="základní",K119,0)</f>
        <v>0</v>
      </c>
      <c r="BF119" s="61">
        <f>IF(O119="snížená",K119,0)</f>
        <v>0</v>
      </c>
      <c r="BG119" s="61">
        <f>IF(O119="zákl. přenesená",K119,0)</f>
        <v>0</v>
      </c>
      <c r="BH119" s="61">
        <f>IF(O119="sníž. přenesená",K119,0)</f>
        <v>0</v>
      </c>
      <c r="BI119" s="61">
        <f>IF(O119="nulová",K119,0)</f>
        <v>0</v>
      </c>
      <c r="BJ119" s="32" t="s">
        <v>76</v>
      </c>
      <c r="BK119" s="61">
        <f>ROUND(P119*H119,2)</f>
        <v>0</v>
      </c>
      <c r="BL119" s="32" t="s">
        <v>139</v>
      </c>
      <c r="BM119" s="32" t="s">
        <v>178</v>
      </c>
    </row>
    <row r="120" spans="2:65" s="12" customFormat="1">
      <c r="B120" s="115"/>
      <c r="C120" s="93"/>
      <c r="D120" s="116" t="s">
        <v>141</v>
      </c>
      <c r="E120" s="117" t="s">
        <v>5</v>
      </c>
      <c r="F120" s="118" t="s">
        <v>179</v>
      </c>
      <c r="G120" s="93"/>
      <c r="H120" s="133" t="s">
        <v>5</v>
      </c>
      <c r="I120" s="93"/>
      <c r="J120" s="93"/>
      <c r="K120" s="93"/>
      <c r="L120" s="93"/>
      <c r="M120" s="62"/>
      <c r="N120" s="64"/>
      <c r="O120" s="65"/>
      <c r="P120" s="65"/>
      <c r="Q120" s="65"/>
      <c r="R120" s="65"/>
      <c r="S120" s="65"/>
      <c r="T120" s="65"/>
      <c r="U120" s="65"/>
      <c r="V120" s="65"/>
      <c r="W120" s="65"/>
      <c r="X120" s="66"/>
      <c r="AT120" s="63" t="s">
        <v>141</v>
      </c>
      <c r="AU120" s="63" t="s">
        <v>83</v>
      </c>
      <c r="AV120" s="12" t="s">
        <v>76</v>
      </c>
      <c r="AW120" s="12" t="s">
        <v>7</v>
      </c>
      <c r="AX120" s="12" t="s">
        <v>71</v>
      </c>
      <c r="AY120" s="63" t="s">
        <v>130</v>
      </c>
    </row>
    <row r="121" spans="2:65" s="12" customFormat="1">
      <c r="B121" s="115"/>
      <c r="C121" s="93"/>
      <c r="D121" s="116" t="s">
        <v>141</v>
      </c>
      <c r="E121" s="117" t="s">
        <v>5</v>
      </c>
      <c r="F121" s="118" t="s">
        <v>180</v>
      </c>
      <c r="G121" s="93"/>
      <c r="H121" s="133" t="s">
        <v>5</v>
      </c>
      <c r="I121" s="93"/>
      <c r="J121" s="93"/>
      <c r="K121" s="93"/>
      <c r="L121" s="93"/>
      <c r="M121" s="62"/>
      <c r="N121" s="64"/>
      <c r="O121" s="65"/>
      <c r="P121" s="65"/>
      <c r="Q121" s="65"/>
      <c r="R121" s="65"/>
      <c r="S121" s="65"/>
      <c r="T121" s="65"/>
      <c r="U121" s="65"/>
      <c r="V121" s="65"/>
      <c r="W121" s="65"/>
      <c r="X121" s="66"/>
      <c r="AT121" s="63" t="s">
        <v>141</v>
      </c>
      <c r="AU121" s="63" t="s">
        <v>83</v>
      </c>
      <c r="AV121" s="12" t="s">
        <v>76</v>
      </c>
      <c r="AW121" s="12" t="s">
        <v>7</v>
      </c>
      <c r="AX121" s="12" t="s">
        <v>71</v>
      </c>
      <c r="AY121" s="63" t="s">
        <v>130</v>
      </c>
    </row>
    <row r="122" spans="2:65" s="13" customFormat="1">
      <c r="B122" s="119"/>
      <c r="C122" s="94"/>
      <c r="D122" s="116" t="s">
        <v>141</v>
      </c>
      <c r="E122" s="120" t="s">
        <v>5</v>
      </c>
      <c r="F122" s="121" t="s">
        <v>181</v>
      </c>
      <c r="G122" s="94"/>
      <c r="H122" s="134">
        <v>7.2460000000000004</v>
      </c>
      <c r="I122" s="94"/>
      <c r="J122" s="94"/>
      <c r="K122" s="94"/>
      <c r="L122" s="94"/>
      <c r="M122" s="67"/>
      <c r="N122" s="69"/>
      <c r="O122" s="70"/>
      <c r="P122" s="70"/>
      <c r="Q122" s="70"/>
      <c r="R122" s="70"/>
      <c r="S122" s="70"/>
      <c r="T122" s="70"/>
      <c r="U122" s="70"/>
      <c r="V122" s="70"/>
      <c r="W122" s="70"/>
      <c r="X122" s="71"/>
      <c r="AT122" s="68" t="s">
        <v>141</v>
      </c>
      <c r="AU122" s="68" t="s">
        <v>83</v>
      </c>
      <c r="AV122" s="13" t="s">
        <v>83</v>
      </c>
      <c r="AW122" s="13" t="s">
        <v>7</v>
      </c>
      <c r="AX122" s="13" t="s">
        <v>71</v>
      </c>
      <c r="AY122" s="68" t="s">
        <v>130</v>
      </c>
    </row>
    <row r="123" spans="2:65" s="12" customFormat="1">
      <c r="B123" s="115"/>
      <c r="C123" s="93"/>
      <c r="D123" s="116" t="s">
        <v>141</v>
      </c>
      <c r="E123" s="117" t="s">
        <v>5</v>
      </c>
      <c r="F123" s="118" t="s">
        <v>182</v>
      </c>
      <c r="G123" s="93"/>
      <c r="H123" s="133" t="s">
        <v>5</v>
      </c>
      <c r="I123" s="93"/>
      <c r="J123" s="93"/>
      <c r="K123" s="93"/>
      <c r="L123" s="93"/>
      <c r="M123" s="62"/>
      <c r="N123" s="64"/>
      <c r="O123" s="65"/>
      <c r="P123" s="65"/>
      <c r="Q123" s="65"/>
      <c r="R123" s="65"/>
      <c r="S123" s="65"/>
      <c r="T123" s="65"/>
      <c r="U123" s="65"/>
      <c r="V123" s="65"/>
      <c r="W123" s="65"/>
      <c r="X123" s="66"/>
      <c r="AT123" s="63" t="s">
        <v>141</v>
      </c>
      <c r="AU123" s="63" t="s">
        <v>83</v>
      </c>
      <c r="AV123" s="12" t="s">
        <v>76</v>
      </c>
      <c r="AW123" s="12" t="s">
        <v>7</v>
      </c>
      <c r="AX123" s="12" t="s">
        <v>71</v>
      </c>
      <c r="AY123" s="63" t="s">
        <v>130</v>
      </c>
    </row>
    <row r="124" spans="2:65" s="13" customFormat="1">
      <c r="B124" s="119"/>
      <c r="C124" s="94"/>
      <c r="D124" s="116" t="s">
        <v>141</v>
      </c>
      <c r="E124" s="120" t="s">
        <v>5</v>
      </c>
      <c r="F124" s="121" t="s">
        <v>183</v>
      </c>
      <c r="G124" s="94"/>
      <c r="H124" s="134">
        <v>-0.13400000000000001</v>
      </c>
      <c r="I124" s="94"/>
      <c r="J124" s="94"/>
      <c r="K124" s="94"/>
      <c r="L124" s="94"/>
      <c r="M124" s="67"/>
      <c r="N124" s="69"/>
      <c r="O124" s="70"/>
      <c r="P124" s="70"/>
      <c r="Q124" s="70"/>
      <c r="R124" s="70"/>
      <c r="S124" s="70"/>
      <c r="T124" s="70"/>
      <c r="U124" s="70"/>
      <c r="V124" s="70"/>
      <c r="W124" s="70"/>
      <c r="X124" s="71"/>
      <c r="AT124" s="68" t="s">
        <v>141</v>
      </c>
      <c r="AU124" s="68" t="s">
        <v>83</v>
      </c>
      <c r="AV124" s="13" t="s">
        <v>83</v>
      </c>
      <c r="AW124" s="13" t="s">
        <v>7</v>
      </c>
      <c r="AX124" s="13" t="s">
        <v>71</v>
      </c>
      <c r="AY124" s="68" t="s">
        <v>130</v>
      </c>
    </row>
    <row r="125" spans="2:65" s="14" customFormat="1">
      <c r="B125" s="122"/>
      <c r="C125" s="95"/>
      <c r="D125" s="123" t="s">
        <v>141</v>
      </c>
      <c r="E125" s="124" t="s">
        <v>5</v>
      </c>
      <c r="F125" s="125" t="s">
        <v>147</v>
      </c>
      <c r="G125" s="95"/>
      <c r="H125" s="135">
        <v>7.1120000000000001</v>
      </c>
      <c r="I125" s="95"/>
      <c r="J125" s="95"/>
      <c r="K125" s="95"/>
      <c r="L125" s="95"/>
      <c r="M125" s="72"/>
      <c r="N125" s="73"/>
      <c r="O125" s="74"/>
      <c r="P125" s="74"/>
      <c r="Q125" s="74"/>
      <c r="R125" s="74"/>
      <c r="S125" s="74"/>
      <c r="T125" s="74"/>
      <c r="U125" s="74"/>
      <c r="V125" s="74"/>
      <c r="W125" s="74"/>
      <c r="X125" s="75"/>
      <c r="AT125" s="76" t="s">
        <v>141</v>
      </c>
      <c r="AU125" s="76" t="s">
        <v>83</v>
      </c>
      <c r="AV125" s="14" t="s">
        <v>139</v>
      </c>
      <c r="AW125" s="14" t="s">
        <v>7</v>
      </c>
      <c r="AX125" s="14" t="s">
        <v>76</v>
      </c>
      <c r="AY125" s="76" t="s">
        <v>130</v>
      </c>
    </row>
    <row r="126" spans="2:65" s="34" customFormat="1" ht="31.5" customHeight="1">
      <c r="B126" s="100"/>
      <c r="C126" s="113" t="s">
        <v>184</v>
      </c>
      <c r="D126" s="113" t="s">
        <v>134</v>
      </c>
      <c r="E126" s="114" t="s">
        <v>185</v>
      </c>
      <c r="F126" s="92" t="s">
        <v>186</v>
      </c>
      <c r="G126" s="131" t="s">
        <v>173</v>
      </c>
      <c r="H126" s="132">
        <v>7.1120000000000001</v>
      </c>
      <c r="I126" s="10"/>
      <c r="J126" s="10"/>
      <c r="K126" s="91">
        <f>ROUND(P126*H126,2)</f>
        <v>0</v>
      </c>
      <c r="L126" s="92" t="s">
        <v>138</v>
      </c>
      <c r="M126" s="9"/>
      <c r="N126" s="11" t="s">
        <v>5</v>
      </c>
      <c r="O126" s="58" t="s">
        <v>40</v>
      </c>
      <c r="P126" s="36">
        <f>I126+J126</f>
        <v>0</v>
      </c>
      <c r="Q126" s="36">
        <f>ROUND(I126*H126,2)</f>
        <v>0</v>
      </c>
      <c r="R126" s="36">
        <f>ROUND(J126*H126,2)</f>
        <v>0</v>
      </c>
      <c r="S126" s="6"/>
      <c r="T126" s="59">
        <f>S126*H126</f>
        <v>0</v>
      </c>
      <c r="U126" s="59">
        <v>0</v>
      </c>
      <c r="V126" s="59">
        <f>U126*H126</f>
        <v>0</v>
      </c>
      <c r="W126" s="59">
        <v>4.3999999999999997E-2</v>
      </c>
      <c r="X126" s="60">
        <f>W126*H126</f>
        <v>0.31292799999999998</v>
      </c>
      <c r="AR126" s="32" t="s">
        <v>139</v>
      </c>
      <c r="AT126" s="32" t="s">
        <v>134</v>
      </c>
      <c r="AU126" s="32" t="s">
        <v>83</v>
      </c>
      <c r="AY126" s="32" t="s">
        <v>130</v>
      </c>
      <c r="BE126" s="61">
        <f>IF(O126="základní",K126,0)</f>
        <v>0</v>
      </c>
      <c r="BF126" s="61">
        <f>IF(O126="snížená",K126,0)</f>
        <v>0</v>
      </c>
      <c r="BG126" s="61">
        <f>IF(O126="zákl. přenesená",K126,0)</f>
        <v>0</v>
      </c>
      <c r="BH126" s="61">
        <f>IF(O126="sníž. přenesená",K126,0)</f>
        <v>0</v>
      </c>
      <c r="BI126" s="61">
        <f>IF(O126="nulová",K126,0)</f>
        <v>0</v>
      </c>
      <c r="BJ126" s="32" t="s">
        <v>76</v>
      </c>
      <c r="BK126" s="61">
        <f>ROUND(P126*H126,2)</f>
        <v>0</v>
      </c>
      <c r="BL126" s="32" t="s">
        <v>139</v>
      </c>
      <c r="BM126" s="32" t="s">
        <v>187</v>
      </c>
    </row>
    <row r="127" spans="2:65" s="12" customFormat="1">
      <c r="B127" s="115"/>
      <c r="C127" s="93"/>
      <c r="D127" s="116" t="s">
        <v>141</v>
      </c>
      <c r="E127" s="117" t="s">
        <v>5</v>
      </c>
      <c r="F127" s="118" t="s">
        <v>188</v>
      </c>
      <c r="G127" s="93"/>
      <c r="H127" s="133" t="s">
        <v>5</v>
      </c>
      <c r="I127" s="93"/>
      <c r="J127" s="93"/>
      <c r="K127" s="93"/>
      <c r="L127" s="93"/>
      <c r="M127" s="62"/>
      <c r="N127" s="64"/>
      <c r="O127" s="65"/>
      <c r="P127" s="65"/>
      <c r="Q127" s="65"/>
      <c r="R127" s="65"/>
      <c r="S127" s="65"/>
      <c r="T127" s="65"/>
      <c r="U127" s="65"/>
      <c r="V127" s="65"/>
      <c r="W127" s="65"/>
      <c r="X127" s="66"/>
      <c r="AT127" s="63" t="s">
        <v>141</v>
      </c>
      <c r="AU127" s="63" t="s">
        <v>83</v>
      </c>
      <c r="AV127" s="12" t="s">
        <v>76</v>
      </c>
      <c r="AW127" s="12" t="s">
        <v>7</v>
      </c>
      <c r="AX127" s="12" t="s">
        <v>71</v>
      </c>
      <c r="AY127" s="63" t="s">
        <v>130</v>
      </c>
    </row>
    <row r="128" spans="2:65" s="12" customFormat="1">
      <c r="B128" s="115"/>
      <c r="C128" s="93"/>
      <c r="D128" s="116" t="s">
        <v>141</v>
      </c>
      <c r="E128" s="117" t="s">
        <v>5</v>
      </c>
      <c r="F128" s="118" t="s">
        <v>180</v>
      </c>
      <c r="G128" s="93"/>
      <c r="H128" s="133" t="s">
        <v>5</v>
      </c>
      <c r="I128" s="93"/>
      <c r="J128" s="93"/>
      <c r="K128" s="93"/>
      <c r="L128" s="93"/>
      <c r="M128" s="62"/>
      <c r="N128" s="64"/>
      <c r="O128" s="65"/>
      <c r="P128" s="65"/>
      <c r="Q128" s="65"/>
      <c r="R128" s="65"/>
      <c r="S128" s="65"/>
      <c r="T128" s="65"/>
      <c r="U128" s="65"/>
      <c r="V128" s="65"/>
      <c r="W128" s="65"/>
      <c r="X128" s="66"/>
      <c r="AT128" s="63" t="s">
        <v>141</v>
      </c>
      <c r="AU128" s="63" t="s">
        <v>83</v>
      </c>
      <c r="AV128" s="12" t="s">
        <v>76</v>
      </c>
      <c r="AW128" s="12" t="s">
        <v>7</v>
      </c>
      <c r="AX128" s="12" t="s">
        <v>71</v>
      </c>
      <c r="AY128" s="63" t="s">
        <v>130</v>
      </c>
    </row>
    <row r="129" spans="2:65" s="13" customFormat="1">
      <c r="B129" s="119"/>
      <c r="C129" s="94"/>
      <c r="D129" s="116" t="s">
        <v>141</v>
      </c>
      <c r="E129" s="120" t="s">
        <v>5</v>
      </c>
      <c r="F129" s="121" t="s">
        <v>181</v>
      </c>
      <c r="G129" s="94"/>
      <c r="H129" s="134">
        <v>7.2460000000000004</v>
      </c>
      <c r="I129" s="94"/>
      <c r="J129" s="94"/>
      <c r="K129" s="94"/>
      <c r="L129" s="94"/>
      <c r="M129" s="67"/>
      <c r="N129" s="69"/>
      <c r="O129" s="70"/>
      <c r="P129" s="70"/>
      <c r="Q129" s="70"/>
      <c r="R129" s="70"/>
      <c r="S129" s="70"/>
      <c r="T129" s="70"/>
      <c r="U129" s="70"/>
      <c r="V129" s="70"/>
      <c r="W129" s="70"/>
      <c r="X129" s="71"/>
      <c r="AT129" s="68" t="s">
        <v>141</v>
      </c>
      <c r="AU129" s="68" t="s">
        <v>83</v>
      </c>
      <c r="AV129" s="13" t="s">
        <v>83</v>
      </c>
      <c r="AW129" s="13" t="s">
        <v>7</v>
      </c>
      <c r="AX129" s="13" t="s">
        <v>71</v>
      </c>
      <c r="AY129" s="68" t="s">
        <v>130</v>
      </c>
    </row>
    <row r="130" spans="2:65" s="12" customFormat="1">
      <c r="B130" s="115"/>
      <c r="C130" s="93"/>
      <c r="D130" s="116" t="s">
        <v>141</v>
      </c>
      <c r="E130" s="117" t="s">
        <v>5</v>
      </c>
      <c r="F130" s="118" t="s">
        <v>182</v>
      </c>
      <c r="G130" s="93"/>
      <c r="H130" s="133" t="s">
        <v>5</v>
      </c>
      <c r="I130" s="93"/>
      <c r="J130" s="93"/>
      <c r="K130" s="93"/>
      <c r="L130" s="93"/>
      <c r="M130" s="62"/>
      <c r="N130" s="64"/>
      <c r="O130" s="65"/>
      <c r="P130" s="65"/>
      <c r="Q130" s="65"/>
      <c r="R130" s="65"/>
      <c r="S130" s="65"/>
      <c r="T130" s="65"/>
      <c r="U130" s="65"/>
      <c r="V130" s="65"/>
      <c r="W130" s="65"/>
      <c r="X130" s="66"/>
      <c r="AT130" s="63" t="s">
        <v>141</v>
      </c>
      <c r="AU130" s="63" t="s">
        <v>83</v>
      </c>
      <c r="AV130" s="12" t="s">
        <v>76</v>
      </c>
      <c r="AW130" s="12" t="s">
        <v>7</v>
      </c>
      <c r="AX130" s="12" t="s">
        <v>71</v>
      </c>
      <c r="AY130" s="63" t="s">
        <v>130</v>
      </c>
    </row>
    <row r="131" spans="2:65" s="13" customFormat="1">
      <c r="B131" s="119"/>
      <c r="C131" s="94"/>
      <c r="D131" s="116" t="s">
        <v>141</v>
      </c>
      <c r="E131" s="120" t="s">
        <v>5</v>
      </c>
      <c r="F131" s="121" t="s">
        <v>183</v>
      </c>
      <c r="G131" s="94"/>
      <c r="H131" s="134">
        <v>-0.13400000000000001</v>
      </c>
      <c r="I131" s="94"/>
      <c r="J131" s="94"/>
      <c r="K131" s="94"/>
      <c r="L131" s="94"/>
      <c r="M131" s="67"/>
      <c r="N131" s="69"/>
      <c r="O131" s="70"/>
      <c r="P131" s="70"/>
      <c r="Q131" s="70"/>
      <c r="R131" s="70"/>
      <c r="S131" s="70"/>
      <c r="T131" s="70"/>
      <c r="U131" s="70"/>
      <c r="V131" s="70"/>
      <c r="W131" s="70"/>
      <c r="X131" s="71"/>
      <c r="AT131" s="68" t="s">
        <v>141</v>
      </c>
      <c r="AU131" s="68" t="s">
        <v>83</v>
      </c>
      <c r="AV131" s="13" t="s">
        <v>83</v>
      </c>
      <c r="AW131" s="13" t="s">
        <v>7</v>
      </c>
      <c r="AX131" s="13" t="s">
        <v>71</v>
      </c>
      <c r="AY131" s="68" t="s">
        <v>130</v>
      </c>
    </row>
    <row r="132" spans="2:65" s="14" customFormat="1">
      <c r="B132" s="122"/>
      <c r="C132" s="95"/>
      <c r="D132" s="123" t="s">
        <v>141</v>
      </c>
      <c r="E132" s="124" t="s">
        <v>5</v>
      </c>
      <c r="F132" s="125" t="s">
        <v>147</v>
      </c>
      <c r="G132" s="95"/>
      <c r="H132" s="135">
        <v>7.1120000000000001</v>
      </c>
      <c r="I132" s="95"/>
      <c r="J132" s="95"/>
      <c r="K132" s="95"/>
      <c r="L132" s="95"/>
      <c r="M132" s="72"/>
      <c r="N132" s="73"/>
      <c r="O132" s="74"/>
      <c r="P132" s="74"/>
      <c r="Q132" s="74"/>
      <c r="R132" s="74"/>
      <c r="S132" s="74"/>
      <c r="T132" s="74"/>
      <c r="U132" s="74"/>
      <c r="V132" s="74"/>
      <c r="W132" s="74"/>
      <c r="X132" s="75"/>
      <c r="AT132" s="76" t="s">
        <v>141</v>
      </c>
      <c r="AU132" s="76" t="s">
        <v>83</v>
      </c>
      <c r="AV132" s="14" t="s">
        <v>139</v>
      </c>
      <c r="AW132" s="14" t="s">
        <v>7</v>
      </c>
      <c r="AX132" s="14" t="s">
        <v>76</v>
      </c>
      <c r="AY132" s="76" t="s">
        <v>130</v>
      </c>
    </row>
    <row r="133" spans="2:65" s="34" customFormat="1" ht="31.5" customHeight="1">
      <c r="B133" s="100"/>
      <c r="C133" s="113" t="s">
        <v>76</v>
      </c>
      <c r="D133" s="113" t="s">
        <v>134</v>
      </c>
      <c r="E133" s="114" t="s">
        <v>189</v>
      </c>
      <c r="F133" s="92" t="s">
        <v>190</v>
      </c>
      <c r="G133" s="131" t="s">
        <v>137</v>
      </c>
      <c r="H133" s="132">
        <v>59.79</v>
      </c>
      <c r="I133" s="10"/>
      <c r="J133" s="10"/>
      <c r="K133" s="91">
        <f>ROUND(P133*H133,2)</f>
        <v>0</v>
      </c>
      <c r="L133" s="92" t="s">
        <v>5</v>
      </c>
      <c r="M133" s="9"/>
      <c r="N133" s="11" t="s">
        <v>5</v>
      </c>
      <c r="O133" s="58" t="s">
        <v>40</v>
      </c>
      <c r="P133" s="36">
        <f>I133+J133</f>
        <v>0</v>
      </c>
      <c r="Q133" s="36">
        <f>ROUND(I133*H133,2)</f>
        <v>0</v>
      </c>
      <c r="R133" s="36">
        <f>ROUND(J133*H133,2)</f>
        <v>0</v>
      </c>
      <c r="S133" s="6"/>
      <c r="T133" s="59">
        <f>S133*H133</f>
        <v>0</v>
      </c>
      <c r="U133" s="59">
        <v>0</v>
      </c>
      <c r="V133" s="59">
        <f>U133*H133</f>
        <v>0</v>
      </c>
      <c r="W133" s="59">
        <v>0.109</v>
      </c>
      <c r="X133" s="60">
        <f>W133*H133</f>
        <v>6.5171099999999997</v>
      </c>
      <c r="AR133" s="32" t="s">
        <v>139</v>
      </c>
      <c r="AT133" s="32" t="s">
        <v>134</v>
      </c>
      <c r="AU133" s="32" t="s">
        <v>83</v>
      </c>
      <c r="AY133" s="32" t="s">
        <v>130</v>
      </c>
      <c r="BE133" s="61">
        <f>IF(O133="základní",K133,0)</f>
        <v>0</v>
      </c>
      <c r="BF133" s="61">
        <f>IF(O133="snížená",K133,0)</f>
        <v>0</v>
      </c>
      <c r="BG133" s="61">
        <f>IF(O133="zákl. přenesená",K133,0)</f>
        <v>0</v>
      </c>
      <c r="BH133" s="61">
        <f>IF(O133="sníž. přenesená",K133,0)</f>
        <v>0</v>
      </c>
      <c r="BI133" s="61">
        <f>IF(O133="nulová",K133,0)</f>
        <v>0</v>
      </c>
      <c r="BJ133" s="32" t="s">
        <v>76</v>
      </c>
      <c r="BK133" s="61">
        <f>ROUND(P133*H133,2)</f>
        <v>0</v>
      </c>
      <c r="BL133" s="32" t="s">
        <v>139</v>
      </c>
      <c r="BM133" s="32" t="s">
        <v>191</v>
      </c>
    </row>
    <row r="134" spans="2:65" s="12" customFormat="1">
      <c r="B134" s="115"/>
      <c r="C134" s="93"/>
      <c r="D134" s="116" t="s">
        <v>141</v>
      </c>
      <c r="E134" s="117" t="s">
        <v>5</v>
      </c>
      <c r="F134" s="118" t="s">
        <v>192</v>
      </c>
      <c r="G134" s="93"/>
      <c r="H134" s="133" t="s">
        <v>5</v>
      </c>
      <c r="I134" s="93"/>
      <c r="J134" s="93"/>
      <c r="K134" s="93"/>
      <c r="L134" s="93"/>
      <c r="M134" s="62"/>
      <c r="N134" s="64"/>
      <c r="O134" s="65"/>
      <c r="P134" s="65"/>
      <c r="Q134" s="65"/>
      <c r="R134" s="65"/>
      <c r="S134" s="65"/>
      <c r="T134" s="65"/>
      <c r="U134" s="65"/>
      <c r="V134" s="65"/>
      <c r="W134" s="65"/>
      <c r="X134" s="66"/>
      <c r="AT134" s="63" t="s">
        <v>141</v>
      </c>
      <c r="AU134" s="63" t="s">
        <v>83</v>
      </c>
      <c r="AV134" s="12" t="s">
        <v>76</v>
      </c>
      <c r="AW134" s="12" t="s">
        <v>7</v>
      </c>
      <c r="AX134" s="12" t="s">
        <v>71</v>
      </c>
      <c r="AY134" s="63" t="s">
        <v>130</v>
      </c>
    </row>
    <row r="135" spans="2:65" s="12" customFormat="1">
      <c r="B135" s="115"/>
      <c r="C135" s="93"/>
      <c r="D135" s="116" t="s">
        <v>141</v>
      </c>
      <c r="E135" s="117" t="s">
        <v>5</v>
      </c>
      <c r="F135" s="118" t="s">
        <v>193</v>
      </c>
      <c r="G135" s="93"/>
      <c r="H135" s="133" t="s">
        <v>5</v>
      </c>
      <c r="I135" s="93"/>
      <c r="J135" s="93"/>
      <c r="K135" s="93"/>
      <c r="L135" s="93"/>
      <c r="M135" s="62"/>
      <c r="N135" s="64"/>
      <c r="O135" s="65"/>
      <c r="P135" s="65"/>
      <c r="Q135" s="65"/>
      <c r="R135" s="65"/>
      <c r="S135" s="65"/>
      <c r="T135" s="65"/>
      <c r="U135" s="65"/>
      <c r="V135" s="65"/>
      <c r="W135" s="65"/>
      <c r="X135" s="66"/>
      <c r="AT135" s="63" t="s">
        <v>141</v>
      </c>
      <c r="AU135" s="63" t="s">
        <v>83</v>
      </c>
      <c r="AV135" s="12" t="s">
        <v>76</v>
      </c>
      <c r="AW135" s="12" t="s">
        <v>7</v>
      </c>
      <c r="AX135" s="12" t="s">
        <v>71</v>
      </c>
      <c r="AY135" s="63" t="s">
        <v>130</v>
      </c>
    </row>
    <row r="136" spans="2:65" s="12" customFormat="1">
      <c r="B136" s="115"/>
      <c r="C136" s="93"/>
      <c r="D136" s="116" t="s">
        <v>141</v>
      </c>
      <c r="E136" s="117" t="s">
        <v>5</v>
      </c>
      <c r="F136" s="118" t="s">
        <v>194</v>
      </c>
      <c r="G136" s="93"/>
      <c r="H136" s="133" t="s">
        <v>5</v>
      </c>
      <c r="I136" s="93"/>
      <c r="J136" s="93"/>
      <c r="K136" s="93"/>
      <c r="L136" s="93"/>
      <c r="M136" s="62"/>
      <c r="N136" s="64"/>
      <c r="O136" s="65"/>
      <c r="P136" s="65"/>
      <c r="Q136" s="65"/>
      <c r="R136" s="65"/>
      <c r="S136" s="65"/>
      <c r="T136" s="65"/>
      <c r="U136" s="65"/>
      <c r="V136" s="65"/>
      <c r="W136" s="65"/>
      <c r="X136" s="66"/>
      <c r="AT136" s="63" t="s">
        <v>141</v>
      </c>
      <c r="AU136" s="63" t="s">
        <v>83</v>
      </c>
      <c r="AV136" s="12" t="s">
        <v>76</v>
      </c>
      <c r="AW136" s="12" t="s">
        <v>7</v>
      </c>
      <c r="AX136" s="12" t="s">
        <v>71</v>
      </c>
      <c r="AY136" s="63" t="s">
        <v>130</v>
      </c>
    </row>
    <row r="137" spans="2:65" s="12" customFormat="1">
      <c r="B137" s="115"/>
      <c r="C137" s="93"/>
      <c r="D137" s="116" t="s">
        <v>141</v>
      </c>
      <c r="E137" s="117" t="s">
        <v>5</v>
      </c>
      <c r="F137" s="118" t="s">
        <v>195</v>
      </c>
      <c r="G137" s="93"/>
      <c r="H137" s="133" t="s">
        <v>5</v>
      </c>
      <c r="I137" s="93"/>
      <c r="J137" s="93"/>
      <c r="K137" s="93"/>
      <c r="L137" s="93"/>
      <c r="M137" s="62"/>
      <c r="N137" s="64"/>
      <c r="O137" s="65"/>
      <c r="P137" s="65"/>
      <c r="Q137" s="65"/>
      <c r="R137" s="65"/>
      <c r="S137" s="65"/>
      <c r="T137" s="65"/>
      <c r="U137" s="65"/>
      <c r="V137" s="65"/>
      <c r="W137" s="65"/>
      <c r="X137" s="66"/>
      <c r="AT137" s="63" t="s">
        <v>141</v>
      </c>
      <c r="AU137" s="63" t="s">
        <v>83</v>
      </c>
      <c r="AV137" s="12" t="s">
        <v>76</v>
      </c>
      <c r="AW137" s="12" t="s">
        <v>7</v>
      </c>
      <c r="AX137" s="12" t="s">
        <v>71</v>
      </c>
      <c r="AY137" s="63" t="s">
        <v>130</v>
      </c>
    </row>
    <row r="138" spans="2:65" s="12" customFormat="1" ht="27">
      <c r="B138" s="115"/>
      <c r="C138" s="93"/>
      <c r="D138" s="116" t="s">
        <v>141</v>
      </c>
      <c r="E138" s="117" t="s">
        <v>5</v>
      </c>
      <c r="F138" s="118" t="s">
        <v>196</v>
      </c>
      <c r="G138" s="93"/>
      <c r="H138" s="133" t="s">
        <v>5</v>
      </c>
      <c r="I138" s="93"/>
      <c r="J138" s="93"/>
      <c r="K138" s="93"/>
      <c r="L138" s="93"/>
      <c r="M138" s="62"/>
      <c r="N138" s="64"/>
      <c r="O138" s="65"/>
      <c r="P138" s="65"/>
      <c r="Q138" s="65"/>
      <c r="R138" s="65"/>
      <c r="S138" s="65"/>
      <c r="T138" s="65"/>
      <c r="U138" s="65"/>
      <c r="V138" s="65"/>
      <c r="W138" s="65"/>
      <c r="X138" s="66"/>
      <c r="AT138" s="63" t="s">
        <v>141</v>
      </c>
      <c r="AU138" s="63" t="s">
        <v>83</v>
      </c>
      <c r="AV138" s="12" t="s">
        <v>76</v>
      </c>
      <c r="AW138" s="12" t="s">
        <v>7</v>
      </c>
      <c r="AX138" s="12" t="s">
        <v>71</v>
      </c>
      <c r="AY138" s="63" t="s">
        <v>130</v>
      </c>
    </row>
    <row r="139" spans="2:65" s="12" customFormat="1">
      <c r="B139" s="115"/>
      <c r="C139" s="93"/>
      <c r="D139" s="116" t="s">
        <v>141</v>
      </c>
      <c r="E139" s="117" t="s">
        <v>5</v>
      </c>
      <c r="F139" s="118" t="s">
        <v>166</v>
      </c>
      <c r="G139" s="93"/>
      <c r="H139" s="133" t="s">
        <v>5</v>
      </c>
      <c r="I139" s="93"/>
      <c r="J139" s="93"/>
      <c r="K139" s="93"/>
      <c r="L139" s="93"/>
      <c r="M139" s="62"/>
      <c r="N139" s="64"/>
      <c r="O139" s="65"/>
      <c r="P139" s="65"/>
      <c r="Q139" s="65"/>
      <c r="R139" s="65"/>
      <c r="S139" s="65"/>
      <c r="T139" s="65"/>
      <c r="U139" s="65"/>
      <c r="V139" s="65"/>
      <c r="W139" s="65"/>
      <c r="X139" s="66"/>
      <c r="AT139" s="63" t="s">
        <v>141</v>
      </c>
      <c r="AU139" s="63" t="s">
        <v>83</v>
      </c>
      <c r="AV139" s="12" t="s">
        <v>76</v>
      </c>
      <c r="AW139" s="12" t="s">
        <v>7</v>
      </c>
      <c r="AX139" s="12" t="s">
        <v>71</v>
      </c>
      <c r="AY139" s="63" t="s">
        <v>130</v>
      </c>
    </row>
    <row r="140" spans="2:65" s="13" customFormat="1">
      <c r="B140" s="119"/>
      <c r="C140" s="94"/>
      <c r="D140" s="116" t="s">
        <v>141</v>
      </c>
      <c r="E140" s="120" t="s">
        <v>5</v>
      </c>
      <c r="F140" s="121" t="s">
        <v>197</v>
      </c>
      <c r="G140" s="94"/>
      <c r="H140" s="134">
        <v>59.79</v>
      </c>
      <c r="I140" s="94"/>
      <c r="J140" s="94"/>
      <c r="K140" s="94"/>
      <c r="L140" s="94"/>
      <c r="M140" s="67"/>
      <c r="N140" s="69"/>
      <c r="O140" s="70"/>
      <c r="P140" s="70"/>
      <c r="Q140" s="70"/>
      <c r="R140" s="70"/>
      <c r="S140" s="70"/>
      <c r="T140" s="70"/>
      <c r="U140" s="70"/>
      <c r="V140" s="70"/>
      <c r="W140" s="70"/>
      <c r="X140" s="71"/>
      <c r="AT140" s="68" t="s">
        <v>141</v>
      </c>
      <c r="AU140" s="68" t="s">
        <v>83</v>
      </c>
      <c r="AV140" s="13" t="s">
        <v>83</v>
      </c>
      <c r="AW140" s="13" t="s">
        <v>7</v>
      </c>
      <c r="AX140" s="13" t="s">
        <v>71</v>
      </c>
      <c r="AY140" s="68" t="s">
        <v>130</v>
      </c>
    </row>
    <row r="141" spans="2:65" s="14" customFormat="1">
      <c r="B141" s="122"/>
      <c r="C141" s="95"/>
      <c r="D141" s="123" t="s">
        <v>141</v>
      </c>
      <c r="E141" s="124" t="s">
        <v>5</v>
      </c>
      <c r="F141" s="125" t="s">
        <v>147</v>
      </c>
      <c r="G141" s="95"/>
      <c r="H141" s="135">
        <v>59.79</v>
      </c>
      <c r="I141" s="95"/>
      <c r="J141" s="95"/>
      <c r="K141" s="95"/>
      <c r="L141" s="95"/>
      <c r="M141" s="72"/>
      <c r="N141" s="73"/>
      <c r="O141" s="74"/>
      <c r="P141" s="74"/>
      <c r="Q141" s="74"/>
      <c r="R141" s="74"/>
      <c r="S141" s="74"/>
      <c r="T141" s="74"/>
      <c r="U141" s="74"/>
      <c r="V141" s="74"/>
      <c r="W141" s="74"/>
      <c r="X141" s="75"/>
      <c r="AT141" s="76" t="s">
        <v>141</v>
      </c>
      <c r="AU141" s="76" t="s">
        <v>83</v>
      </c>
      <c r="AV141" s="14" t="s">
        <v>139</v>
      </c>
      <c r="AW141" s="14" t="s">
        <v>7</v>
      </c>
      <c r="AX141" s="14" t="s">
        <v>76</v>
      </c>
      <c r="AY141" s="76" t="s">
        <v>130</v>
      </c>
    </row>
    <row r="142" spans="2:65" s="34" customFormat="1" ht="31.5" customHeight="1">
      <c r="B142" s="100"/>
      <c r="C142" s="113" t="s">
        <v>198</v>
      </c>
      <c r="D142" s="113" t="s">
        <v>134</v>
      </c>
      <c r="E142" s="114" t="s">
        <v>199</v>
      </c>
      <c r="F142" s="92" t="s">
        <v>200</v>
      </c>
      <c r="G142" s="131" t="s">
        <v>137</v>
      </c>
      <c r="H142" s="132">
        <v>16.8</v>
      </c>
      <c r="I142" s="10"/>
      <c r="J142" s="10"/>
      <c r="K142" s="91">
        <f>ROUND(P142*H142,2)</f>
        <v>0</v>
      </c>
      <c r="L142" s="92" t="s">
        <v>138</v>
      </c>
      <c r="M142" s="9"/>
      <c r="N142" s="11" t="s">
        <v>5</v>
      </c>
      <c r="O142" s="58" t="s">
        <v>40</v>
      </c>
      <c r="P142" s="36">
        <f>I142+J142</f>
        <v>0</v>
      </c>
      <c r="Q142" s="36">
        <f>ROUND(I142*H142,2)</f>
        <v>0</v>
      </c>
      <c r="R142" s="36">
        <f>ROUND(J142*H142,2)</f>
        <v>0</v>
      </c>
      <c r="S142" s="6"/>
      <c r="T142" s="59">
        <f>S142*H142</f>
        <v>0</v>
      </c>
      <c r="U142" s="59">
        <v>0</v>
      </c>
      <c r="V142" s="59">
        <f>U142*H142</f>
        <v>0</v>
      </c>
      <c r="W142" s="59">
        <v>5.8999999999999997E-2</v>
      </c>
      <c r="X142" s="60">
        <f>W142*H142</f>
        <v>0.99119999999999997</v>
      </c>
      <c r="AR142" s="32" t="s">
        <v>139</v>
      </c>
      <c r="AT142" s="32" t="s">
        <v>134</v>
      </c>
      <c r="AU142" s="32" t="s">
        <v>83</v>
      </c>
      <c r="AY142" s="32" t="s">
        <v>130</v>
      </c>
      <c r="BE142" s="61">
        <f>IF(O142="základní",K142,0)</f>
        <v>0</v>
      </c>
      <c r="BF142" s="61">
        <f>IF(O142="snížená",K142,0)</f>
        <v>0</v>
      </c>
      <c r="BG142" s="61">
        <f>IF(O142="zákl. přenesená",K142,0)</f>
        <v>0</v>
      </c>
      <c r="BH142" s="61">
        <f>IF(O142="sníž. přenesená",K142,0)</f>
        <v>0</v>
      </c>
      <c r="BI142" s="61">
        <f>IF(O142="nulová",K142,0)</f>
        <v>0</v>
      </c>
      <c r="BJ142" s="32" t="s">
        <v>76</v>
      </c>
      <c r="BK142" s="61">
        <f>ROUND(P142*H142,2)</f>
        <v>0</v>
      </c>
      <c r="BL142" s="32" t="s">
        <v>139</v>
      </c>
      <c r="BM142" s="32" t="s">
        <v>201</v>
      </c>
    </row>
    <row r="143" spans="2:65" s="12" customFormat="1">
      <c r="B143" s="115"/>
      <c r="C143" s="93"/>
      <c r="D143" s="116" t="s">
        <v>141</v>
      </c>
      <c r="E143" s="117" t="s">
        <v>5</v>
      </c>
      <c r="F143" s="118" t="s">
        <v>152</v>
      </c>
      <c r="G143" s="93"/>
      <c r="H143" s="133" t="s">
        <v>5</v>
      </c>
      <c r="I143" s="93"/>
      <c r="J143" s="93"/>
      <c r="K143" s="93"/>
      <c r="L143" s="93"/>
      <c r="M143" s="62"/>
      <c r="N143" s="64"/>
      <c r="O143" s="65"/>
      <c r="P143" s="65"/>
      <c r="Q143" s="65"/>
      <c r="R143" s="65"/>
      <c r="S143" s="65"/>
      <c r="T143" s="65"/>
      <c r="U143" s="65"/>
      <c r="V143" s="65"/>
      <c r="W143" s="65"/>
      <c r="X143" s="66"/>
      <c r="AT143" s="63" t="s">
        <v>141</v>
      </c>
      <c r="AU143" s="63" t="s">
        <v>83</v>
      </c>
      <c r="AV143" s="12" t="s">
        <v>76</v>
      </c>
      <c r="AW143" s="12" t="s">
        <v>7</v>
      </c>
      <c r="AX143" s="12" t="s">
        <v>71</v>
      </c>
      <c r="AY143" s="63" t="s">
        <v>130</v>
      </c>
    </row>
    <row r="144" spans="2:65" s="13" customFormat="1">
      <c r="B144" s="119"/>
      <c r="C144" s="94"/>
      <c r="D144" s="116" t="s">
        <v>141</v>
      </c>
      <c r="E144" s="120" t="s">
        <v>5</v>
      </c>
      <c r="F144" s="121" t="s">
        <v>153</v>
      </c>
      <c r="G144" s="94"/>
      <c r="H144" s="134">
        <v>16.8</v>
      </c>
      <c r="I144" s="94"/>
      <c r="J144" s="94"/>
      <c r="K144" s="94"/>
      <c r="L144" s="94"/>
      <c r="M144" s="67"/>
      <c r="N144" s="69"/>
      <c r="O144" s="70"/>
      <c r="P144" s="70"/>
      <c r="Q144" s="70"/>
      <c r="R144" s="70"/>
      <c r="S144" s="70"/>
      <c r="T144" s="70"/>
      <c r="U144" s="70"/>
      <c r="V144" s="70"/>
      <c r="W144" s="70"/>
      <c r="X144" s="71"/>
      <c r="AT144" s="68" t="s">
        <v>141</v>
      </c>
      <c r="AU144" s="68" t="s">
        <v>83</v>
      </c>
      <c r="AV144" s="13" t="s">
        <v>83</v>
      </c>
      <c r="AW144" s="13" t="s">
        <v>7</v>
      </c>
      <c r="AX144" s="13" t="s">
        <v>71</v>
      </c>
      <c r="AY144" s="68" t="s">
        <v>130</v>
      </c>
    </row>
    <row r="145" spans="2:65" s="14" customFormat="1">
      <c r="B145" s="122"/>
      <c r="C145" s="95"/>
      <c r="D145" s="123" t="s">
        <v>141</v>
      </c>
      <c r="E145" s="124" t="s">
        <v>5</v>
      </c>
      <c r="F145" s="125" t="s">
        <v>147</v>
      </c>
      <c r="G145" s="95"/>
      <c r="H145" s="135">
        <v>16.8</v>
      </c>
      <c r="I145" s="95"/>
      <c r="J145" s="95"/>
      <c r="K145" s="95"/>
      <c r="L145" s="95"/>
      <c r="M145" s="72"/>
      <c r="N145" s="73"/>
      <c r="O145" s="74"/>
      <c r="P145" s="74"/>
      <c r="Q145" s="74"/>
      <c r="R145" s="74"/>
      <c r="S145" s="74"/>
      <c r="T145" s="74"/>
      <c r="U145" s="74"/>
      <c r="V145" s="74"/>
      <c r="W145" s="74"/>
      <c r="X145" s="75"/>
      <c r="AT145" s="76" t="s">
        <v>141</v>
      </c>
      <c r="AU145" s="76" t="s">
        <v>83</v>
      </c>
      <c r="AV145" s="14" t="s">
        <v>139</v>
      </c>
      <c r="AW145" s="14" t="s">
        <v>7</v>
      </c>
      <c r="AX145" s="14" t="s">
        <v>76</v>
      </c>
      <c r="AY145" s="76" t="s">
        <v>130</v>
      </c>
    </row>
    <row r="146" spans="2:65" s="34" customFormat="1" ht="31.5" customHeight="1">
      <c r="B146" s="100"/>
      <c r="C146" s="113" t="s">
        <v>202</v>
      </c>
      <c r="D146" s="113" t="s">
        <v>134</v>
      </c>
      <c r="E146" s="114" t="s">
        <v>203</v>
      </c>
      <c r="F146" s="92" t="s">
        <v>204</v>
      </c>
      <c r="G146" s="131" t="s">
        <v>205</v>
      </c>
      <c r="H146" s="132">
        <v>1</v>
      </c>
      <c r="I146" s="10"/>
      <c r="J146" s="10"/>
      <c r="K146" s="91">
        <f>ROUND(P146*H146,2)</f>
        <v>0</v>
      </c>
      <c r="L146" s="92" t="s">
        <v>5</v>
      </c>
      <c r="M146" s="9"/>
      <c r="N146" s="11" t="s">
        <v>5</v>
      </c>
      <c r="O146" s="58" t="s">
        <v>40</v>
      </c>
      <c r="P146" s="36">
        <f>I146+J146</f>
        <v>0</v>
      </c>
      <c r="Q146" s="36">
        <f>ROUND(I146*H146,2)</f>
        <v>0</v>
      </c>
      <c r="R146" s="36">
        <f>ROUND(J146*H146,2)</f>
        <v>0</v>
      </c>
      <c r="S146" s="6"/>
      <c r="T146" s="59">
        <f>S146*H146</f>
        <v>0</v>
      </c>
      <c r="U146" s="59">
        <v>0</v>
      </c>
      <c r="V146" s="59">
        <f>U146*H146</f>
        <v>0</v>
      </c>
      <c r="W146" s="59">
        <v>0</v>
      </c>
      <c r="X146" s="60">
        <f>W146*H146</f>
        <v>0</v>
      </c>
      <c r="AR146" s="32" t="s">
        <v>139</v>
      </c>
      <c r="AT146" s="32" t="s">
        <v>134</v>
      </c>
      <c r="AU146" s="32" t="s">
        <v>83</v>
      </c>
      <c r="AY146" s="32" t="s">
        <v>130</v>
      </c>
      <c r="BE146" s="61">
        <f>IF(O146="základní",K146,0)</f>
        <v>0</v>
      </c>
      <c r="BF146" s="61">
        <f>IF(O146="snížená",K146,0)</f>
        <v>0</v>
      </c>
      <c r="BG146" s="61">
        <f>IF(O146="zákl. přenesená",K146,0)</f>
        <v>0</v>
      </c>
      <c r="BH146" s="61">
        <f>IF(O146="sníž. přenesená",K146,0)</f>
        <v>0</v>
      </c>
      <c r="BI146" s="61">
        <f>IF(O146="nulová",K146,0)</f>
        <v>0</v>
      </c>
      <c r="BJ146" s="32" t="s">
        <v>76</v>
      </c>
      <c r="BK146" s="61">
        <f>ROUND(P146*H146,2)</f>
        <v>0</v>
      </c>
      <c r="BL146" s="32" t="s">
        <v>139</v>
      </c>
      <c r="BM146" s="32" t="s">
        <v>206</v>
      </c>
    </row>
    <row r="147" spans="2:65" s="12" customFormat="1">
      <c r="B147" s="115"/>
      <c r="C147" s="93"/>
      <c r="D147" s="116" t="s">
        <v>141</v>
      </c>
      <c r="E147" s="117" t="s">
        <v>5</v>
      </c>
      <c r="F147" s="118" t="s">
        <v>207</v>
      </c>
      <c r="G147" s="93"/>
      <c r="H147" s="133" t="s">
        <v>5</v>
      </c>
      <c r="I147" s="93"/>
      <c r="J147" s="93"/>
      <c r="K147" s="93"/>
      <c r="L147" s="93"/>
      <c r="M147" s="62"/>
      <c r="N147" s="64"/>
      <c r="O147" s="65"/>
      <c r="P147" s="65"/>
      <c r="Q147" s="65"/>
      <c r="R147" s="65"/>
      <c r="S147" s="65"/>
      <c r="T147" s="65"/>
      <c r="U147" s="65"/>
      <c r="V147" s="65"/>
      <c r="W147" s="65"/>
      <c r="X147" s="66"/>
      <c r="AT147" s="63" t="s">
        <v>141</v>
      </c>
      <c r="AU147" s="63" t="s">
        <v>83</v>
      </c>
      <c r="AV147" s="12" t="s">
        <v>76</v>
      </c>
      <c r="AW147" s="12" t="s">
        <v>7</v>
      </c>
      <c r="AX147" s="12" t="s">
        <v>71</v>
      </c>
      <c r="AY147" s="63" t="s">
        <v>130</v>
      </c>
    </row>
    <row r="148" spans="2:65" s="12" customFormat="1" ht="27">
      <c r="B148" s="115"/>
      <c r="C148" s="93"/>
      <c r="D148" s="116" t="s">
        <v>141</v>
      </c>
      <c r="E148" s="117" t="s">
        <v>5</v>
      </c>
      <c r="F148" s="118" t="s">
        <v>208</v>
      </c>
      <c r="G148" s="93"/>
      <c r="H148" s="133" t="s">
        <v>5</v>
      </c>
      <c r="I148" s="93"/>
      <c r="J148" s="93"/>
      <c r="K148" s="93"/>
      <c r="L148" s="93"/>
      <c r="M148" s="62"/>
      <c r="N148" s="64"/>
      <c r="O148" s="65"/>
      <c r="P148" s="65"/>
      <c r="Q148" s="65"/>
      <c r="R148" s="65"/>
      <c r="S148" s="65"/>
      <c r="T148" s="65"/>
      <c r="U148" s="65"/>
      <c r="V148" s="65"/>
      <c r="W148" s="65"/>
      <c r="X148" s="66"/>
      <c r="AT148" s="63" t="s">
        <v>141</v>
      </c>
      <c r="AU148" s="63" t="s">
        <v>83</v>
      </c>
      <c r="AV148" s="12" t="s">
        <v>76</v>
      </c>
      <c r="AW148" s="12" t="s">
        <v>7</v>
      </c>
      <c r="AX148" s="12" t="s">
        <v>71</v>
      </c>
      <c r="AY148" s="63" t="s">
        <v>130</v>
      </c>
    </row>
    <row r="149" spans="2:65" s="13" customFormat="1">
      <c r="B149" s="119"/>
      <c r="C149" s="94"/>
      <c r="D149" s="116" t="s">
        <v>141</v>
      </c>
      <c r="E149" s="120" t="s">
        <v>5</v>
      </c>
      <c r="F149" s="121" t="s">
        <v>76</v>
      </c>
      <c r="G149" s="94"/>
      <c r="H149" s="134">
        <v>1</v>
      </c>
      <c r="I149" s="94"/>
      <c r="J149" s="94"/>
      <c r="K149" s="94"/>
      <c r="L149" s="94"/>
      <c r="M149" s="67"/>
      <c r="N149" s="69"/>
      <c r="O149" s="70"/>
      <c r="P149" s="70"/>
      <c r="Q149" s="70"/>
      <c r="R149" s="70"/>
      <c r="S149" s="70"/>
      <c r="T149" s="70"/>
      <c r="U149" s="70"/>
      <c r="V149" s="70"/>
      <c r="W149" s="70"/>
      <c r="X149" s="71"/>
      <c r="AT149" s="68" t="s">
        <v>141</v>
      </c>
      <c r="AU149" s="68" t="s">
        <v>83</v>
      </c>
      <c r="AV149" s="13" t="s">
        <v>83</v>
      </c>
      <c r="AW149" s="13" t="s">
        <v>7</v>
      </c>
      <c r="AX149" s="13" t="s">
        <v>71</v>
      </c>
      <c r="AY149" s="68" t="s">
        <v>130</v>
      </c>
    </row>
    <row r="150" spans="2:65" s="14" customFormat="1">
      <c r="B150" s="122"/>
      <c r="C150" s="95"/>
      <c r="D150" s="123" t="s">
        <v>141</v>
      </c>
      <c r="E150" s="124" t="s">
        <v>5</v>
      </c>
      <c r="F150" s="125" t="s">
        <v>147</v>
      </c>
      <c r="G150" s="95"/>
      <c r="H150" s="135">
        <v>1</v>
      </c>
      <c r="I150" s="95"/>
      <c r="J150" s="95"/>
      <c r="K150" s="95"/>
      <c r="L150" s="95"/>
      <c r="M150" s="72"/>
      <c r="N150" s="73"/>
      <c r="O150" s="74"/>
      <c r="P150" s="74"/>
      <c r="Q150" s="74"/>
      <c r="R150" s="74"/>
      <c r="S150" s="74"/>
      <c r="T150" s="74"/>
      <c r="U150" s="74"/>
      <c r="V150" s="74"/>
      <c r="W150" s="74"/>
      <c r="X150" s="75"/>
      <c r="AT150" s="76" t="s">
        <v>141</v>
      </c>
      <c r="AU150" s="76" t="s">
        <v>83</v>
      </c>
      <c r="AV150" s="14" t="s">
        <v>139</v>
      </c>
      <c r="AW150" s="14" t="s">
        <v>7</v>
      </c>
      <c r="AX150" s="14" t="s">
        <v>76</v>
      </c>
      <c r="AY150" s="76" t="s">
        <v>130</v>
      </c>
    </row>
    <row r="151" spans="2:65" s="34" customFormat="1" ht="22.5" customHeight="1">
      <c r="B151" s="100"/>
      <c r="C151" s="113" t="s">
        <v>209</v>
      </c>
      <c r="D151" s="113" t="s">
        <v>134</v>
      </c>
      <c r="E151" s="114" t="s">
        <v>210</v>
      </c>
      <c r="F151" s="92" t="s">
        <v>211</v>
      </c>
      <c r="G151" s="131" t="s">
        <v>205</v>
      </c>
      <c r="H151" s="132">
        <v>1</v>
      </c>
      <c r="I151" s="10"/>
      <c r="J151" s="10"/>
      <c r="K151" s="91">
        <f>ROUND(P151*H151,2)</f>
        <v>0</v>
      </c>
      <c r="L151" s="92" t="s">
        <v>5</v>
      </c>
      <c r="M151" s="9"/>
      <c r="N151" s="11" t="s">
        <v>5</v>
      </c>
      <c r="O151" s="58" t="s">
        <v>40</v>
      </c>
      <c r="P151" s="36">
        <f>I151+J151</f>
        <v>0</v>
      </c>
      <c r="Q151" s="36">
        <f>ROUND(I151*H151,2)</f>
        <v>0</v>
      </c>
      <c r="R151" s="36">
        <f>ROUND(J151*H151,2)</f>
        <v>0</v>
      </c>
      <c r="S151" s="6"/>
      <c r="T151" s="59">
        <f>S151*H151</f>
        <v>0</v>
      </c>
      <c r="U151" s="59">
        <v>0</v>
      </c>
      <c r="V151" s="59">
        <f>U151*H151</f>
        <v>0</v>
      </c>
      <c r="W151" s="59">
        <v>0</v>
      </c>
      <c r="X151" s="60">
        <f>W151*H151</f>
        <v>0</v>
      </c>
      <c r="AR151" s="32" t="s">
        <v>139</v>
      </c>
      <c r="AT151" s="32" t="s">
        <v>134</v>
      </c>
      <c r="AU151" s="32" t="s">
        <v>83</v>
      </c>
      <c r="AY151" s="32" t="s">
        <v>130</v>
      </c>
      <c r="BE151" s="61">
        <f>IF(O151="základní",K151,0)</f>
        <v>0</v>
      </c>
      <c r="BF151" s="61">
        <f>IF(O151="snížená",K151,0)</f>
        <v>0</v>
      </c>
      <c r="BG151" s="61">
        <f>IF(O151="zákl. přenesená",K151,0)</f>
        <v>0</v>
      </c>
      <c r="BH151" s="61">
        <f>IF(O151="sníž. přenesená",K151,0)</f>
        <v>0</v>
      </c>
      <c r="BI151" s="61">
        <f>IF(O151="nulová",K151,0)</f>
        <v>0</v>
      </c>
      <c r="BJ151" s="32" t="s">
        <v>76</v>
      </c>
      <c r="BK151" s="61">
        <f>ROUND(P151*H151,2)</f>
        <v>0</v>
      </c>
      <c r="BL151" s="32" t="s">
        <v>139</v>
      </c>
      <c r="BM151" s="32" t="s">
        <v>212</v>
      </c>
    </row>
    <row r="152" spans="2:65" s="12" customFormat="1">
      <c r="B152" s="115"/>
      <c r="C152" s="93"/>
      <c r="D152" s="116" t="s">
        <v>141</v>
      </c>
      <c r="E152" s="117" t="s">
        <v>5</v>
      </c>
      <c r="F152" s="118" t="s">
        <v>207</v>
      </c>
      <c r="G152" s="93"/>
      <c r="H152" s="133" t="s">
        <v>5</v>
      </c>
      <c r="I152" s="93"/>
      <c r="J152" s="93"/>
      <c r="K152" s="93"/>
      <c r="L152" s="93"/>
      <c r="M152" s="62"/>
      <c r="N152" s="64"/>
      <c r="O152" s="65"/>
      <c r="P152" s="65"/>
      <c r="Q152" s="65"/>
      <c r="R152" s="65"/>
      <c r="S152" s="65"/>
      <c r="T152" s="65"/>
      <c r="U152" s="65"/>
      <c r="V152" s="65"/>
      <c r="W152" s="65"/>
      <c r="X152" s="66"/>
      <c r="AT152" s="63" t="s">
        <v>141</v>
      </c>
      <c r="AU152" s="63" t="s">
        <v>83</v>
      </c>
      <c r="AV152" s="12" t="s">
        <v>76</v>
      </c>
      <c r="AW152" s="12" t="s">
        <v>7</v>
      </c>
      <c r="AX152" s="12" t="s">
        <v>71</v>
      </c>
      <c r="AY152" s="63" t="s">
        <v>130</v>
      </c>
    </row>
    <row r="153" spans="2:65" s="12" customFormat="1" ht="27">
      <c r="B153" s="115"/>
      <c r="C153" s="93"/>
      <c r="D153" s="116" t="s">
        <v>141</v>
      </c>
      <c r="E153" s="117" t="s">
        <v>5</v>
      </c>
      <c r="F153" s="118" t="s">
        <v>208</v>
      </c>
      <c r="G153" s="93"/>
      <c r="H153" s="133" t="s">
        <v>5</v>
      </c>
      <c r="I153" s="93"/>
      <c r="J153" s="93"/>
      <c r="K153" s="93"/>
      <c r="L153" s="93"/>
      <c r="M153" s="62"/>
      <c r="N153" s="64"/>
      <c r="O153" s="65"/>
      <c r="P153" s="65"/>
      <c r="Q153" s="65"/>
      <c r="R153" s="65"/>
      <c r="S153" s="65"/>
      <c r="T153" s="65"/>
      <c r="U153" s="65"/>
      <c r="V153" s="65"/>
      <c r="W153" s="65"/>
      <c r="X153" s="66"/>
      <c r="AT153" s="63" t="s">
        <v>141</v>
      </c>
      <c r="AU153" s="63" t="s">
        <v>83</v>
      </c>
      <c r="AV153" s="12" t="s">
        <v>76</v>
      </c>
      <c r="AW153" s="12" t="s">
        <v>7</v>
      </c>
      <c r="AX153" s="12" t="s">
        <v>71</v>
      </c>
      <c r="AY153" s="63" t="s">
        <v>130</v>
      </c>
    </row>
    <row r="154" spans="2:65" s="13" customFormat="1">
      <c r="B154" s="119"/>
      <c r="C154" s="94"/>
      <c r="D154" s="116" t="s">
        <v>141</v>
      </c>
      <c r="E154" s="120" t="s">
        <v>5</v>
      </c>
      <c r="F154" s="121" t="s">
        <v>76</v>
      </c>
      <c r="G154" s="94"/>
      <c r="H154" s="134">
        <v>1</v>
      </c>
      <c r="I154" s="94"/>
      <c r="J154" s="94"/>
      <c r="K154" s="94"/>
      <c r="L154" s="94"/>
      <c r="M154" s="67"/>
      <c r="N154" s="69"/>
      <c r="O154" s="70"/>
      <c r="P154" s="70"/>
      <c r="Q154" s="70"/>
      <c r="R154" s="70"/>
      <c r="S154" s="70"/>
      <c r="T154" s="70"/>
      <c r="U154" s="70"/>
      <c r="V154" s="70"/>
      <c r="W154" s="70"/>
      <c r="X154" s="71"/>
      <c r="AT154" s="68" t="s">
        <v>141</v>
      </c>
      <c r="AU154" s="68" t="s">
        <v>83</v>
      </c>
      <c r="AV154" s="13" t="s">
        <v>83</v>
      </c>
      <c r="AW154" s="13" t="s">
        <v>7</v>
      </c>
      <c r="AX154" s="13" t="s">
        <v>71</v>
      </c>
      <c r="AY154" s="68" t="s">
        <v>130</v>
      </c>
    </row>
    <row r="155" spans="2:65" s="14" customFormat="1">
      <c r="B155" s="122"/>
      <c r="C155" s="95"/>
      <c r="D155" s="123" t="s">
        <v>141</v>
      </c>
      <c r="E155" s="124" t="s">
        <v>5</v>
      </c>
      <c r="F155" s="125" t="s">
        <v>147</v>
      </c>
      <c r="G155" s="95"/>
      <c r="H155" s="135">
        <v>1</v>
      </c>
      <c r="I155" s="95"/>
      <c r="J155" s="95"/>
      <c r="K155" s="95"/>
      <c r="L155" s="95"/>
      <c r="M155" s="72"/>
      <c r="N155" s="73"/>
      <c r="O155" s="74"/>
      <c r="P155" s="74"/>
      <c r="Q155" s="74"/>
      <c r="R155" s="74"/>
      <c r="S155" s="74"/>
      <c r="T155" s="74"/>
      <c r="U155" s="74"/>
      <c r="V155" s="74"/>
      <c r="W155" s="74"/>
      <c r="X155" s="75"/>
      <c r="AT155" s="76" t="s">
        <v>141</v>
      </c>
      <c r="AU155" s="76" t="s">
        <v>83</v>
      </c>
      <c r="AV155" s="14" t="s">
        <v>139</v>
      </c>
      <c r="AW155" s="14" t="s">
        <v>7</v>
      </c>
      <c r="AX155" s="14" t="s">
        <v>76</v>
      </c>
      <c r="AY155" s="76" t="s">
        <v>130</v>
      </c>
    </row>
    <row r="156" spans="2:65" s="34" customFormat="1" ht="31.5" customHeight="1">
      <c r="B156" s="100"/>
      <c r="C156" s="113" t="s">
        <v>213</v>
      </c>
      <c r="D156" s="113" t="s">
        <v>134</v>
      </c>
      <c r="E156" s="114" t="s">
        <v>214</v>
      </c>
      <c r="F156" s="92" t="s">
        <v>215</v>
      </c>
      <c r="G156" s="131" t="s">
        <v>216</v>
      </c>
      <c r="H156" s="132">
        <v>33.200000000000003</v>
      </c>
      <c r="I156" s="10"/>
      <c r="J156" s="10"/>
      <c r="K156" s="91">
        <f>ROUND(P156*H156,2)</f>
        <v>0</v>
      </c>
      <c r="L156" s="92" t="s">
        <v>5</v>
      </c>
      <c r="M156" s="9"/>
      <c r="N156" s="11" t="s">
        <v>5</v>
      </c>
      <c r="O156" s="58" t="s">
        <v>40</v>
      </c>
      <c r="P156" s="36">
        <f>I156+J156</f>
        <v>0</v>
      </c>
      <c r="Q156" s="36">
        <f>ROUND(I156*H156,2)</f>
        <v>0</v>
      </c>
      <c r="R156" s="36">
        <f>ROUND(J156*H156,2)</f>
        <v>0</v>
      </c>
      <c r="S156" s="6"/>
      <c r="T156" s="59">
        <f>S156*H156</f>
        <v>0</v>
      </c>
      <c r="U156" s="59">
        <v>0</v>
      </c>
      <c r="V156" s="59">
        <f>U156*H156</f>
        <v>0</v>
      </c>
      <c r="W156" s="59">
        <v>0</v>
      </c>
      <c r="X156" s="60">
        <f>W156*H156</f>
        <v>0</v>
      </c>
      <c r="AR156" s="32" t="s">
        <v>139</v>
      </c>
      <c r="AT156" s="32" t="s">
        <v>134</v>
      </c>
      <c r="AU156" s="32" t="s">
        <v>83</v>
      </c>
      <c r="AY156" s="32" t="s">
        <v>130</v>
      </c>
      <c r="BE156" s="61">
        <f>IF(O156="základní",K156,0)</f>
        <v>0</v>
      </c>
      <c r="BF156" s="61">
        <f>IF(O156="snížená",K156,0)</f>
        <v>0</v>
      </c>
      <c r="BG156" s="61">
        <f>IF(O156="zákl. přenesená",K156,0)</f>
        <v>0</v>
      </c>
      <c r="BH156" s="61">
        <f>IF(O156="sníž. přenesená",K156,0)</f>
        <v>0</v>
      </c>
      <c r="BI156" s="61">
        <f>IF(O156="nulová",K156,0)</f>
        <v>0</v>
      </c>
      <c r="BJ156" s="32" t="s">
        <v>76</v>
      </c>
      <c r="BK156" s="61">
        <f>ROUND(P156*H156,2)</f>
        <v>0</v>
      </c>
      <c r="BL156" s="32" t="s">
        <v>139</v>
      </c>
      <c r="BM156" s="32" t="s">
        <v>217</v>
      </c>
    </row>
    <row r="157" spans="2:65" s="12" customFormat="1">
      <c r="B157" s="115"/>
      <c r="C157" s="93"/>
      <c r="D157" s="116" t="s">
        <v>141</v>
      </c>
      <c r="E157" s="117" t="s">
        <v>5</v>
      </c>
      <c r="F157" s="118" t="s">
        <v>207</v>
      </c>
      <c r="G157" s="93"/>
      <c r="H157" s="133" t="s">
        <v>5</v>
      </c>
      <c r="I157" s="93"/>
      <c r="J157" s="93"/>
      <c r="K157" s="93"/>
      <c r="L157" s="93"/>
      <c r="M157" s="62"/>
      <c r="N157" s="64"/>
      <c r="O157" s="65"/>
      <c r="P157" s="65"/>
      <c r="Q157" s="65"/>
      <c r="R157" s="65"/>
      <c r="S157" s="65"/>
      <c r="T157" s="65"/>
      <c r="U157" s="65"/>
      <c r="V157" s="65"/>
      <c r="W157" s="65"/>
      <c r="X157" s="66"/>
      <c r="AT157" s="63" t="s">
        <v>141</v>
      </c>
      <c r="AU157" s="63" t="s">
        <v>83</v>
      </c>
      <c r="AV157" s="12" t="s">
        <v>76</v>
      </c>
      <c r="AW157" s="12" t="s">
        <v>7</v>
      </c>
      <c r="AX157" s="12" t="s">
        <v>71</v>
      </c>
      <c r="AY157" s="63" t="s">
        <v>130</v>
      </c>
    </row>
    <row r="158" spans="2:65" s="12" customFormat="1" ht="27">
      <c r="B158" s="115"/>
      <c r="C158" s="93"/>
      <c r="D158" s="116" t="s">
        <v>141</v>
      </c>
      <c r="E158" s="117" t="s">
        <v>5</v>
      </c>
      <c r="F158" s="118" t="s">
        <v>208</v>
      </c>
      <c r="G158" s="93"/>
      <c r="H158" s="133" t="s">
        <v>5</v>
      </c>
      <c r="I158" s="93"/>
      <c r="J158" s="93"/>
      <c r="K158" s="93"/>
      <c r="L158" s="93"/>
      <c r="M158" s="62"/>
      <c r="N158" s="64"/>
      <c r="O158" s="65"/>
      <c r="P158" s="65"/>
      <c r="Q158" s="65"/>
      <c r="R158" s="65"/>
      <c r="S158" s="65"/>
      <c r="T158" s="65"/>
      <c r="U158" s="65"/>
      <c r="V158" s="65"/>
      <c r="W158" s="65"/>
      <c r="X158" s="66"/>
      <c r="AT158" s="63" t="s">
        <v>141</v>
      </c>
      <c r="AU158" s="63" t="s">
        <v>83</v>
      </c>
      <c r="AV158" s="12" t="s">
        <v>76</v>
      </c>
      <c r="AW158" s="12" t="s">
        <v>7</v>
      </c>
      <c r="AX158" s="12" t="s">
        <v>71</v>
      </c>
      <c r="AY158" s="63" t="s">
        <v>130</v>
      </c>
    </row>
    <row r="159" spans="2:65" s="13" customFormat="1">
      <c r="B159" s="119"/>
      <c r="C159" s="94"/>
      <c r="D159" s="116" t="s">
        <v>141</v>
      </c>
      <c r="E159" s="120" t="s">
        <v>5</v>
      </c>
      <c r="F159" s="121" t="s">
        <v>218</v>
      </c>
      <c r="G159" s="94"/>
      <c r="H159" s="134">
        <v>33.200000000000003</v>
      </c>
      <c r="I159" s="94"/>
      <c r="J159" s="94"/>
      <c r="K159" s="94"/>
      <c r="L159" s="94"/>
      <c r="M159" s="67"/>
      <c r="N159" s="69"/>
      <c r="O159" s="70"/>
      <c r="P159" s="70"/>
      <c r="Q159" s="70"/>
      <c r="R159" s="70"/>
      <c r="S159" s="70"/>
      <c r="T159" s="70"/>
      <c r="U159" s="70"/>
      <c r="V159" s="70"/>
      <c r="W159" s="70"/>
      <c r="X159" s="71"/>
      <c r="AT159" s="68" t="s">
        <v>141</v>
      </c>
      <c r="AU159" s="68" t="s">
        <v>83</v>
      </c>
      <c r="AV159" s="13" t="s">
        <v>83</v>
      </c>
      <c r="AW159" s="13" t="s">
        <v>7</v>
      </c>
      <c r="AX159" s="13" t="s">
        <v>71</v>
      </c>
      <c r="AY159" s="68" t="s">
        <v>130</v>
      </c>
    </row>
    <row r="160" spans="2:65" s="14" customFormat="1">
      <c r="B160" s="122"/>
      <c r="C160" s="95"/>
      <c r="D160" s="123" t="s">
        <v>141</v>
      </c>
      <c r="E160" s="124" t="s">
        <v>5</v>
      </c>
      <c r="F160" s="125" t="s">
        <v>147</v>
      </c>
      <c r="G160" s="95"/>
      <c r="H160" s="135">
        <v>33.200000000000003</v>
      </c>
      <c r="I160" s="95"/>
      <c r="J160" s="95"/>
      <c r="K160" s="95"/>
      <c r="L160" s="95"/>
      <c r="M160" s="72"/>
      <c r="N160" s="73"/>
      <c r="O160" s="74"/>
      <c r="P160" s="74"/>
      <c r="Q160" s="74"/>
      <c r="R160" s="74"/>
      <c r="S160" s="74"/>
      <c r="T160" s="74"/>
      <c r="U160" s="74"/>
      <c r="V160" s="74"/>
      <c r="W160" s="74"/>
      <c r="X160" s="75"/>
      <c r="AT160" s="76" t="s">
        <v>141</v>
      </c>
      <c r="AU160" s="76" t="s">
        <v>83</v>
      </c>
      <c r="AV160" s="14" t="s">
        <v>139</v>
      </c>
      <c r="AW160" s="14" t="s">
        <v>7</v>
      </c>
      <c r="AX160" s="14" t="s">
        <v>76</v>
      </c>
      <c r="AY160" s="76" t="s">
        <v>130</v>
      </c>
    </row>
    <row r="161" spans="2:65" s="34" customFormat="1" ht="22.5" customHeight="1">
      <c r="B161" s="100"/>
      <c r="C161" s="113" t="s">
        <v>219</v>
      </c>
      <c r="D161" s="113" t="s">
        <v>134</v>
      </c>
      <c r="E161" s="114" t="s">
        <v>220</v>
      </c>
      <c r="F161" s="92" t="s">
        <v>221</v>
      </c>
      <c r="G161" s="131" t="s">
        <v>216</v>
      </c>
      <c r="H161" s="132">
        <v>54</v>
      </c>
      <c r="I161" s="10"/>
      <c r="J161" s="10"/>
      <c r="K161" s="91">
        <f>ROUND(P161*H161,2)</f>
        <v>0</v>
      </c>
      <c r="L161" s="92" t="s">
        <v>5</v>
      </c>
      <c r="M161" s="9"/>
      <c r="N161" s="11" t="s">
        <v>5</v>
      </c>
      <c r="O161" s="58" t="s">
        <v>40</v>
      </c>
      <c r="P161" s="36">
        <f>I161+J161</f>
        <v>0</v>
      </c>
      <c r="Q161" s="36">
        <f>ROUND(I161*H161,2)</f>
        <v>0</v>
      </c>
      <c r="R161" s="36">
        <f>ROUND(J161*H161,2)</f>
        <v>0</v>
      </c>
      <c r="S161" s="6"/>
      <c r="T161" s="59">
        <f>S161*H161</f>
        <v>0</v>
      </c>
      <c r="U161" s="59">
        <v>0</v>
      </c>
      <c r="V161" s="59">
        <f>U161*H161</f>
        <v>0</v>
      </c>
      <c r="W161" s="59">
        <v>0</v>
      </c>
      <c r="X161" s="60">
        <f>W161*H161</f>
        <v>0</v>
      </c>
      <c r="AR161" s="32" t="s">
        <v>139</v>
      </c>
      <c r="AT161" s="32" t="s">
        <v>134</v>
      </c>
      <c r="AU161" s="32" t="s">
        <v>83</v>
      </c>
      <c r="AY161" s="32" t="s">
        <v>130</v>
      </c>
      <c r="BE161" s="61">
        <f>IF(O161="základní",K161,0)</f>
        <v>0</v>
      </c>
      <c r="BF161" s="61">
        <f>IF(O161="snížená",K161,0)</f>
        <v>0</v>
      </c>
      <c r="BG161" s="61">
        <f>IF(O161="zákl. přenesená",K161,0)</f>
        <v>0</v>
      </c>
      <c r="BH161" s="61">
        <f>IF(O161="sníž. přenesená",K161,0)</f>
        <v>0</v>
      </c>
      <c r="BI161" s="61">
        <f>IF(O161="nulová",K161,0)</f>
        <v>0</v>
      </c>
      <c r="BJ161" s="32" t="s">
        <v>76</v>
      </c>
      <c r="BK161" s="61">
        <f>ROUND(P161*H161,2)</f>
        <v>0</v>
      </c>
      <c r="BL161" s="32" t="s">
        <v>139</v>
      </c>
      <c r="BM161" s="32" t="s">
        <v>222</v>
      </c>
    </row>
    <row r="162" spans="2:65" s="12" customFormat="1">
      <c r="B162" s="115"/>
      <c r="C162" s="93"/>
      <c r="D162" s="116" t="s">
        <v>141</v>
      </c>
      <c r="E162" s="117" t="s">
        <v>5</v>
      </c>
      <c r="F162" s="118" t="s">
        <v>207</v>
      </c>
      <c r="G162" s="93"/>
      <c r="H162" s="133" t="s">
        <v>5</v>
      </c>
      <c r="I162" s="93"/>
      <c r="J162" s="93"/>
      <c r="K162" s="93"/>
      <c r="L162" s="93"/>
      <c r="M162" s="62"/>
      <c r="N162" s="64"/>
      <c r="O162" s="65"/>
      <c r="P162" s="65"/>
      <c r="Q162" s="65"/>
      <c r="R162" s="65"/>
      <c r="S162" s="65"/>
      <c r="T162" s="65"/>
      <c r="U162" s="65"/>
      <c r="V162" s="65"/>
      <c r="W162" s="65"/>
      <c r="X162" s="66"/>
      <c r="AT162" s="63" t="s">
        <v>141</v>
      </c>
      <c r="AU162" s="63" t="s">
        <v>83</v>
      </c>
      <c r="AV162" s="12" t="s">
        <v>76</v>
      </c>
      <c r="AW162" s="12" t="s">
        <v>7</v>
      </c>
      <c r="AX162" s="12" t="s">
        <v>71</v>
      </c>
      <c r="AY162" s="63" t="s">
        <v>130</v>
      </c>
    </row>
    <row r="163" spans="2:65" s="12" customFormat="1" ht="27">
      <c r="B163" s="115"/>
      <c r="C163" s="93"/>
      <c r="D163" s="116" t="s">
        <v>141</v>
      </c>
      <c r="E163" s="117" t="s">
        <v>5</v>
      </c>
      <c r="F163" s="118" t="s">
        <v>208</v>
      </c>
      <c r="G163" s="93"/>
      <c r="H163" s="133" t="s">
        <v>5</v>
      </c>
      <c r="I163" s="93"/>
      <c r="J163" s="93"/>
      <c r="K163" s="93"/>
      <c r="L163" s="93"/>
      <c r="M163" s="62"/>
      <c r="N163" s="64"/>
      <c r="O163" s="65"/>
      <c r="P163" s="65"/>
      <c r="Q163" s="65"/>
      <c r="R163" s="65"/>
      <c r="S163" s="65"/>
      <c r="T163" s="65"/>
      <c r="U163" s="65"/>
      <c r="V163" s="65"/>
      <c r="W163" s="65"/>
      <c r="X163" s="66"/>
      <c r="AT163" s="63" t="s">
        <v>141</v>
      </c>
      <c r="AU163" s="63" t="s">
        <v>83</v>
      </c>
      <c r="AV163" s="12" t="s">
        <v>76</v>
      </c>
      <c r="AW163" s="12" t="s">
        <v>7</v>
      </c>
      <c r="AX163" s="12" t="s">
        <v>71</v>
      </c>
      <c r="AY163" s="63" t="s">
        <v>130</v>
      </c>
    </row>
    <row r="164" spans="2:65" s="13" customFormat="1">
      <c r="B164" s="119"/>
      <c r="C164" s="94"/>
      <c r="D164" s="116" t="s">
        <v>141</v>
      </c>
      <c r="E164" s="120" t="s">
        <v>5</v>
      </c>
      <c r="F164" s="121" t="s">
        <v>223</v>
      </c>
      <c r="G164" s="94"/>
      <c r="H164" s="134">
        <v>54</v>
      </c>
      <c r="I164" s="94"/>
      <c r="J164" s="94"/>
      <c r="K164" s="94"/>
      <c r="L164" s="94"/>
      <c r="M164" s="67"/>
      <c r="N164" s="69"/>
      <c r="O164" s="70"/>
      <c r="P164" s="70"/>
      <c r="Q164" s="70"/>
      <c r="R164" s="70"/>
      <c r="S164" s="70"/>
      <c r="T164" s="70"/>
      <c r="U164" s="70"/>
      <c r="V164" s="70"/>
      <c r="W164" s="70"/>
      <c r="X164" s="71"/>
      <c r="AT164" s="68" t="s">
        <v>141</v>
      </c>
      <c r="AU164" s="68" t="s">
        <v>83</v>
      </c>
      <c r="AV164" s="13" t="s">
        <v>83</v>
      </c>
      <c r="AW164" s="13" t="s">
        <v>7</v>
      </c>
      <c r="AX164" s="13" t="s">
        <v>71</v>
      </c>
      <c r="AY164" s="68" t="s">
        <v>130</v>
      </c>
    </row>
    <row r="165" spans="2:65" s="14" customFormat="1">
      <c r="B165" s="122"/>
      <c r="C165" s="95"/>
      <c r="D165" s="116" t="s">
        <v>141</v>
      </c>
      <c r="E165" s="126" t="s">
        <v>5</v>
      </c>
      <c r="F165" s="127" t="s">
        <v>147</v>
      </c>
      <c r="G165" s="95"/>
      <c r="H165" s="136">
        <v>54</v>
      </c>
      <c r="I165" s="95"/>
      <c r="J165" s="95"/>
      <c r="K165" s="95"/>
      <c r="L165" s="95"/>
      <c r="M165" s="72"/>
      <c r="N165" s="73"/>
      <c r="O165" s="74"/>
      <c r="P165" s="74"/>
      <c r="Q165" s="74"/>
      <c r="R165" s="74"/>
      <c r="S165" s="74"/>
      <c r="T165" s="74"/>
      <c r="U165" s="74"/>
      <c r="V165" s="74"/>
      <c r="W165" s="74"/>
      <c r="X165" s="75"/>
      <c r="AT165" s="76" t="s">
        <v>141</v>
      </c>
      <c r="AU165" s="76" t="s">
        <v>83</v>
      </c>
      <c r="AV165" s="14" t="s">
        <v>139</v>
      </c>
      <c r="AW165" s="14" t="s">
        <v>7</v>
      </c>
      <c r="AX165" s="14" t="s">
        <v>76</v>
      </c>
      <c r="AY165" s="76" t="s">
        <v>130</v>
      </c>
    </row>
    <row r="166" spans="2:65" s="8" customFormat="1" ht="29.85" customHeight="1">
      <c r="B166" s="108"/>
      <c r="C166" s="89"/>
      <c r="D166" s="111" t="s">
        <v>70</v>
      </c>
      <c r="E166" s="112" t="s">
        <v>224</v>
      </c>
      <c r="F166" s="112" t="s">
        <v>225</v>
      </c>
      <c r="G166" s="89"/>
      <c r="H166" s="89"/>
      <c r="I166" s="89"/>
      <c r="J166" s="89"/>
      <c r="K166" s="90">
        <f>BK166</f>
        <v>0</v>
      </c>
      <c r="L166" s="89"/>
      <c r="M166" s="49"/>
      <c r="N166" s="51"/>
      <c r="O166" s="52"/>
      <c r="P166" s="52"/>
      <c r="Q166" s="53">
        <f>SUM(Q167:Q169)</f>
        <v>0</v>
      </c>
      <c r="R166" s="53">
        <f>SUM(R167:R169)</f>
        <v>0</v>
      </c>
      <c r="S166" s="52"/>
      <c r="T166" s="54">
        <f>SUM(T167:T169)</f>
        <v>0</v>
      </c>
      <c r="U166" s="52"/>
      <c r="V166" s="54">
        <f>SUM(V167:V169)</f>
        <v>0</v>
      </c>
      <c r="W166" s="52"/>
      <c r="X166" s="55">
        <f>SUM(X167:X169)</f>
        <v>0</v>
      </c>
      <c r="AR166" s="50" t="s">
        <v>76</v>
      </c>
      <c r="AT166" s="56" t="s">
        <v>70</v>
      </c>
      <c r="AU166" s="56" t="s">
        <v>76</v>
      </c>
      <c r="AY166" s="50" t="s">
        <v>130</v>
      </c>
      <c r="BK166" s="57">
        <f>SUM(BK167:BK169)</f>
        <v>0</v>
      </c>
    </row>
    <row r="167" spans="2:65" s="34" customFormat="1" ht="22.5" customHeight="1">
      <c r="B167" s="100"/>
      <c r="C167" s="113" t="s">
        <v>226</v>
      </c>
      <c r="D167" s="113" t="s">
        <v>134</v>
      </c>
      <c r="E167" s="114" t="s">
        <v>227</v>
      </c>
      <c r="F167" s="92" t="s">
        <v>228</v>
      </c>
      <c r="G167" s="131" t="s">
        <v>229</v>
      </c>
      <c r="H167" s="132">
        <v>35.344000000000001</v>
      </c>
      <c r="I167" s="10"/>
      <c r="J167" s="10"/>
      <c r="K167" s="91">
        <f>ROUND(P167*H167,2)</f>
        <v>0</v>
      </c>
      <c r="L167" s="92" t="s">
        <v>138</v>
      </c>
      <c r="M167" s="9"/>
      <c r="N167" s="11" t="s">
        <v>5</v>
      </c>
      <c r="O167" s="58" t="s">
        <v>40</v>
      </c>
      <c r="P167" s="36">
        <f>I167+J167</f>
        <v>0</v>
      </c>
      <c r="Q167" s="36">
        <f>ROUND(I167*H167,2)</f>
        <v>0</v>
      </c>
      <c r="R167" s="36">
        <f>ROUND(J167*H167,2)</f>
        <v>0</v>
      </c>
      <c r="S167" s="6"/>
      <c r="T167" s="59">
        <f>S167*H167</f>
        <v>0</v>
      </c>
      <c r="U167" s="59">
        <v>0</v>
      </c>
      <c r="V167" s="59">
        <f>U167*H167</f>
        <v>0</v>
      </c>
      <c r="W167" s="59">
        <v>0</v>
      </c>
      <c r="X167" s="60">
        <f>W167*H167</f>
        <v>0</v>
      </c>
      <c r="AR167" s="32" t="s">
        <v>139</v>
      </c>
      <c r="AT167" s="32" t="s">
        <v>134</v>
      </c>
      <c r="AU167" s="32" t="s">
        <v>83</v>
      </c>
      <c r="AY167" s="32" t="s">
        <v>130</v>
      </c>
      <c r="BE167" s="61">
        <f>IF(O167="základní",K167,0)</f>
        <v>0</v>
      </c>
      <c r="BF167" s="61">
        <f>IF(O167="snížená",K167,0)</f>
        <v>0</v>
      </c>
      <c r="BG167" s="61">
        <f>IF(O167="zákl. přenesená",K167,0)</f>
        <v>0</v>
      </c>
      <c r="BH167" s="61">
        <f>IF(O167="sníž. přenesená",K167,0)</f>
        <v>0</v>
      </c>
      <c r="BI167" s="61">
        <f>IF(O167="nulová",K167,0)</f>
        <v>0</v>
      </c>
      <c r="BJ167" s="32" t="s">
        <v>76</v>
      </c>
      <c r="BK167" s="61">
        <f>ROUND(P167*H167,2)</f>
        <v>0</v>
      </c>
      <c r="BL167" s="32" t="s">
        <v>139</v>
      </c>
      <c r="BM167" s="32" t="s">
        <v>230</v>
      </c>
    </row>
    <row r="168" spans="2:65" s="34" customFormat="1" ht="31.5" customHeight="1">
      <c r="B168" s="100"/>
      <c r="C168" s="113" t="s">
        <v>231</v>
      </c>
      <c r="D168" s="113" t="s">
        <v>134</v>
      </c>
      <c r="E168" s="114" t="s">
        <v>232</v>
      </c>
      <c r="F168" s="92" t="s">
        <v>233</v>
      </c>
      <c r="G168" s="131" t="s">
        <v>229</v>
      </c>
      <c r="H168" s="132">
        <v>35.344000000000001</v>
      </c>
      <c r="I168" s="10"/>
      <c r="J168" s="10"/>
      <c r="K168" s="91">
        <f>ROUND(P168*H168,2)</f>
        <v>0</v>
      </c>
      <c r="L168" s="92" t="s">
        <v>5</v>
      </c>
      <c r="M168" s="9"/>
      <c r="N168" s="11" t="s">
        <v>5</v>
      </c>
      <c r="O168" s="58" t="s">
        <v>40</v>
      </c>
      <c r="P168" s="36">
        <f>I168+J168</f>
        <v>0</v>
      </c>
      <c r="Q168" s="36">
        <f>ROUND(I168*H168,2)</f>
        <v>0</v>
      </c>
      <c r="R168" s="36">
        <f>ROUND(J168*H168,2)</f>
        <v>0</v>
      </c>
      <c r="S168" s="6"/>
      <c r="T168" s="59">
        <f>S168*H168</f>
        <v>0</v>
      </c>
      <c r="U168" s="59">
        <v>0</v>
      </c>
      <c r="V168" s="59">
        <f>U168*H168</f>
        <v>0</v>
      </c>
      <c r="W168" s="59">
        <v>0</v>
      </c>
      <c r="X168" s="60">
        <f>W168*H168</f>
        <v>0</v>
      </c>
      <c r="AR168" s="32" t="s">
        <v>139</v>
      </c>
      <c r="AT168" s="32" t="s">
        <v>134</v>
      </c>
      <c r="AU168" s="32" t="s">
        <v>83</v>
      </c>
      <c r="AY168" s="32" t="s">
        <v>130</v>
      </c>
      <c r="BE168" s="61">
        <f>IF(O168="základní",K168,0)</f>
        <v>0</v>
      </c>
      <c r="BF168" s="61">
        <f>IF(O168="snížená",K168,0)</f>
        <v>0</v>
      </c>
      <c r="BG168" s="61">
        <f>IF(O168="zákl. přenesená",K168,0)</f>
        <v>0</v>
      </c>
      <c r="BH168" s="61">
        <f>IF(O168="sníž. přenesená",K168,0)</f>
        <v>0</v>
      </c>
      <c r="BI168" s="61">
        <f>IF(O168="nulová",K168,0)</f>
        <v>0</v>
      </c>
      <c r="BJ168" s="32" t="s">
        <v>76</v>
      </c>
      <c r="BK168" s="61">
        <f>ROUND(P168*H168,2)</f>
        <v>0</v>
      </c>
      <c r="BL168" s="32" t="s">
        <v>139</v>
      </c>
      <c r="BM168" s="32" t="s">
        <v>234</v>
      </c>
    </row>
    <row r="169" spans="2:65" s="34" customFormat="1" ht="22.5" customHeight="1">
      <c r="B169" s="100"/>
      <c r="C169" s="113" t="s">
        <v>235</v>
      </c>
      <c r="D169" s="113" t="s">
        <v>134</v>
      </c>
      <c r="E169" s="114" t="s">
        <v>236</v>
      </c>
      <c r="F169" s="92" t="s">
        <v>237</v>
      </c>
      <c r="G169" s="131" t="s">
        <v>229</v>
      </c>
      <c r="H169" s="132">
        <v>35.344000000000001</v>
      </c>
      <c r="I169" s="10"/>
      <c r="J169" s="10"/>
      <c r="K169" s="91">
        <f>ROUND(P169*H169,2)</f>
        <v>0</v>
      </c>
      <c r="L169" s="92" t="s">
        <v>138</v>
      </c>
      <c r="M169" s="9"/>
      <c r="N169" s="11" t="s">
        <v>5</v>
      </c>
      <c r="O169" s="58" t="s">
        <v>40</v>
      </c>
      <c r="P169" s="36">
        <f>I169+J169</f>
        <v>0</v>
      </c>
      <c r="Q169" s="36">
        <f>ROUND(I169*H169,2)</f>
        <v>0</v>
      </c>
      <c r="R169" s="36">
        <f>ROUND(J169*H169,2)</f>
        <v>0</v>
      </c>
      <c r="S169" s="6"/>
      <c r="T169" s="59">
        <f>S169*H169</f>
        <v>0</v>
      </c>
      <c r="U169" s="59">
        <v>0</v>
      </c>
      <c r="V169" s="59">
        <f>U169*H169</f>
        <v>0</v>
      </c>
      <c r="W169" s="59">
        <v>0</v>
      </c>
      <c r="X169" s="60">
        <f>W169*H169</f>
        <v>0</v>
      </c>
      <c r="AR169" s="32" t="s">
        <v>139</v>
      </c>
      <c r="AT169" s="32" t="s">
        <v>134</v>
      </c>
      <c r="AU169" s="32" t="s">
        <v>83</v>
      </c>
      <c r="AY169" s="32" t="s">
        <v>130</v>
      </c>
      <c r="BE169" s="61">
        <f>IF(O169="základní",K169,0)</f>
        <v>0</v>
      </c>
      <c r="BF169" s="61">
        <f>IF(O169="snížená",K169,0)</f>
        <v>0</v>
      </c>
      <c r="BG169" s="61">
        <f>IF(O169="zákl. přenesená",K169,0)</f>
        <v>0</v>
      </c>
      <c r="BH169" s="61">
        <f>IF(O169="sníž. přenesená",K169,0)</f>
        <v>0</v>
      </c>
      <c r="BI169" s="61">
        <f>IF(O169="nulová",K169,0)</f>
        <v>0</v>
      </c>
      <c r="BJ169" s="32" t="s">
        <v>76</v>
      </c>
      <c r="BK169" s="61">
        <f>ROUND(P169*H169,2)</f>
        <v>0</v>
      </c>
      <c r="BL169" s="32" t="s">
        <v>139</v>
      </c>
      <c r="BM169" s="32" t="s">
        <v>238</v>
      </c>
    </row>
    <row r="170" spans="2:65" s="8" customFormat="1" ht="29.85" customHeight="1">
      <c r="B170" s="108"/>
      <c r="C170" s="89"/>
      <c r="D170" s="111" t="s">
        <v>70</v>
      </c>
      <c r="E170" s="112" t="s">
        <v>239</v>
      </c>
      <c r="F170" s="112" t="s">
        <v>240</v>
      </c>
      <c r="G170" s="89"/>
      <c r="H170" s="89"/>
      <c r="I170" s="89"/>
      <c r="J170" s="89"/>
      <c r="K170" s="90">
        <f>BK170</f>
        <v>0</v>
      </c>
      <c r="L170" s="89"/>
      <c r="M170" s="49"/>
      <c r="N170" s="51"/>
      <c r="O170" s="52"/>
      <c r="P170" s="52"/>
      <c r="Q170" s="53">
        <f>Q171</f>
        <v>0</v>
      </c>
      <c r="R170" s="53">
        <f>R171</f>
        <v>0</v>
      </c>
      <c r="S170" s="52"/>
      <c r="T170" s="54">
        <f>T171</f>
        <v>0</v>
      </c>
      <c r="U170" s="52"/>
      <c r="V170" s="54">
        <f>V171</f>
        <v>0</v>
      </c>
      <c r="W170" s="52"/>
      <c r="X170" s="55">
        <f>X171</f>
        <v>0</v>
      </c>
      <c r="AR170" s="50" t="s">
        <v>76</v>
      </c>
      <c r="AT170" s="56" t="s">
        <v>70</v>
      </c>
      <c r="AU170" s="56" t="s">
        <v>76</v>
      </c>
      <c r="AY170" s="50" t="s">
        <v>130</v>
      </c>
      <c r="BK170" s="57">
        <f>BK171</f>
        <v>0</v>
      </c>
    </row>
    <row r="171" spans="2:65" s="34" customFormat="1" ht="22.5" customHeight="1">
      <c r="B171" s="100"/>
      <c r="C171" s="113" t="s">
        <v>241</v>
      </c>
      <c r="D171" s="113" t="s">
        <v>134</v>
      </c>
      <c r="E171" s="114" t="s">
        <v>242</v>
      </c>
      <c r="F171" s="92" t="s">
        <v>243</v>
      </c>
      <c r="G171" s="131" t="s">
        <v>229</v>
      </c>
      <c r="H171" s="132">
        <v>1.5669999999999999</v>
      </c>
      <c r="I171" s="10"/>
      <c r="J171" s="10"/>
      <c r="K171" s="91">
        <f>ROUND(P171*H171,2)</f>
        <v>0</v>
      </c>
      <c r="L171" s="92" t="s">
        <v>138</v>
      </c>
      <c r="M171" s="9"/>
      <c r="N171" s="11" t="s">
        <v>5</v>
      </c>
      <c r="O171" s="58" t="s">
        <v>40</v>
      </c>
      <c r="P171" s="36">
        <f>I171+J171</f>
        <v>0</v>
      </c>
      <c r="Q171" s="36">
        <f>ROUND(I171*H171,2)</f>
        <v>0</v>
      </c>
      <c r="R171" s="36">
        <f>ROUND(J171*H171,2)</f>
        <v>0</v>
      </c>
      <c r="S171" s="6"/>
      <c r="T171" s="59">
        <f>S171*H171</f>
        <v>0</v>
      </c>
      <c r="U171" s="59">
        <v>0</v>
      </c>
      <c r="V171" s="59">
        <f>U171*H171</f>
        <v>0</v>
      </c>
      <c r="W171" s="59">
        <v>0</v>
      </c>
      <c r="X171" s="60">
        <f>W171*H171</f>
        <v>0</v>
      </c>
      <c r="AR171" s="32" t="s">
        <v>139</v>
      </c>
      <c r="AT171" s="32" t="s">
        <v>134</v>
      </c>
      <c r="AU171" s="32" t="s">
        <v>83</v>
      </c>
      <c r="AY171" s="32" t="s">
        <v>130</v>
      </c>
      <c r="BE171" s="61">
        <f>IF(O171="základní",K171,0)</f>
        <v>0</v>
      </c>
      <c r="BF171" s="61">
        <f>IF(O171="snížená",K171,0)</f>
        <v>0</v>
      </c>
      <c r="BG171" s="61">
        <f>IF(O171="zákl. přenesená",K171,0)</f>
        <v>0</v>
      </c>
      <c r="BH171" s="61">
        <f>IF(O171="sníž. přenesená",K171,0)</f>
        <v>0</v>
      </c>
      <c r="BI171" s="61">
        <f>IF(O171="nulová",K171,0)</f>
        <v>0</v>
      </c>
      <c r="BJ171" s="32" t="s">
        <v>76</v>
      </c>
      <c r="BK171" s="61">
        <f>ROUND(P171*H171,2)</f>
        <v>0</v>
      </c>
      <c r="BL171" s="32" t="s">
        <v>139</v>
      </c>
      <c r="BM171" s="32" t="s">
        <v>244</v>
      </c>
    </row>
    <row r="172" spans="2:65" s="8" customFormat="1" ht="37.35" customHeight="1">
      <c r="B172" s="108"/>
      <c r="C172" s="89"/>
      <c r="D172" s="109" t="s">
        <v>70</v>
      </c>
      <c r="E172" s="110" t="s">
        <v>245</v>
      </c>
      <c r="F172" s="110" t="s">
        <v>246</v>
      </c>
      <c r="G172" s="89"/>
      <c r="H172" s="89"/>
      <c r="I172" s="89"/>
      <c r="J172" s="89"/>
      <c r="K172" s="88">
        <f>BK172</f>
        <v>0</v>
      </c>
      <c r="L172" s="89"/>
      <c r="M172" s="49"/>
      <c r="N172" s="51"/>
      <c r="O172" s="52"/>
      <c r="P172" s="52"/>
      <c r="Q172" s="53">
        <f>Q173+Q262+Q288+Q301+Q331+Q355</f>
        <v>0</v>
      </c>
      <c r="R172" s="53">
        <f>R173+R262+R288+R301+R331+R355</f>
        <v>0</v>
      </c>
      <c r="S172" s="52"/>
      <c r="T172" s="54">
        <f>T173+T262+T288+T301+T331+T355</f>
        <v>0</v>
      </c>
      <c r="U172" s="52"/>
      <c r="V172" s="54">
        <f>V173+V262+V288+V301+V331+V355</f>
        <v>91.002073879999998</v>
      </c>
      <c r="W172" s="52"/>
      <c r="X172" s="55">
        <f>X173+X262+X288+X301+X331+X355</f>
        <v>1.9543835999999999</v>
      </c>
      <c r="AR172" s="50" t="s">
        <v>83</v>
      </c>
      <c r="AT172" s="56" t="s">
        <v>70</v>
      </c>
      <c r="AU172" s="56" t="s">
        <v>71</v>
      </c>
      <c r="AY172" s="50" t="s">
        <v>130</v>
      </c>
      <c r="BK172" s="57">
        <f>BK173+BK262+BK288+BK301+BK331+BK355</f>
        <v>0</v>
      </c>
    </row>
    <row r="173" spans="2:65" s="8" customFormat="1" ht="19.899999999999999" customHeight="1">
      <c r="B173" s="108"/>
      <c r="C173" s="89"/>
      <c r="D173" s="111" t="s">
        <v>70</v>
      </c>
      <c r="E173" s="112" t="s">
        <v>247</v>
      </c>
      <c r="F173" s="112" t="s">
        <v>248</v>
      </c>
      <c r="G173" s="89"/>
      <c r="H173" s="89"/>
      <c r="I173" s="89"/>
      <c r="J173" s="89"/>
      <c r="K173" s="90">
        <f>BK173</f>
        <v>0</v>
      </c>
      <c r="L173" s="89"/>
      <c r="M173" s="49"/>
      <c r="N173" s="51"/>
      <c r="O173" s="52"/>
      <c r="P173" s="52"/>
      <c r="Q173" s="53">
        <f>SUM(Q174:Q261)</f>
        <v>0</v>
      </c>
      <c r="R173" s="53">
        <f>SUM(R174:R261)</f>
        <v>0</v>
      </c>
      <c r="S173" s="52"/>
      <c r="T173" s="54">
        <f>SUM(T174:T261)</f>
        <v>0</v>
      </c>
      <c r="U173" s="52"/>
      <c r="V173" s="54">
        <f>SUM(V174:V261)</f>
        <v>85.217861439999993</v>
      </c>
      <c r="W173" s="52"/>
      <c r="X173" s="55">
        <f>SUM(X174:X261)</f>
        <v>1.7921199999999999</v>
      </c>
      <c r="AR173" s="50" t="s">
        <v>83</v>
      </c>
      <c r="AT173" s="56" t="s">
        <v>70</v>
      </c>
      <c r="AU173" s="56" t="s">
        <v>76</v>
      </c>
      <c r="AY173" s="50" t="s">
        <v>130</v>
      </c>
      <c r="BK173" s="57">
        <f>SUM(BK174:BK261)</f>
        <v>0</v>
      </c>
    </row>
    <row r="174" spans="2:65" s="34" customFormat="1" ht="22.5" customHeight="1">
      <c r="B174" s="100"/>
      <c r="C174" s="113" t="s">
        <v>139</v>
      </c>
      <c r="D174" s="113" t="s">
        <v>134</v>
      </c>
      <c r="E174" s="114" t="s">
        <v>249</v>
      </c>
      <c r="F174" s="92" t="s">
        <v>250</v>
      </c>
      <c r="G174" s="131" t="s">
        <v>137</v>
      </c>
      <c r="H174" s="132">
        <v>162.91999999999999</v>
      </c>
      <c r="I174" s="10"/>
      <c r="J174" s="10"/>
      <c r="K174" s="91">
        <f>ROUND(P174*H174,2)</f>
        <v>0</v>
      </c>
      <c r="L174" s="92" t="s">
        <v>138</v>
      </c>
      <c r="M174" s="9"/>
      <c r="N174" s="11" t="s">
        <v>5</v>
      </c>
      <c r="O174" s="58" t="s">
        <v>40</v>
      </c>
      <c r="P174" s="36">
        <f>I174+J174</f>
        <v>0</v>
      </c>
      <c r="Q174" s="36">
        <f>ROUND(I174*H174,2)</f>
        <v>0</v>
      </c>
      <c r="R174" s="36">
        <f>ROUND(J174*H174,2)</f>
        <v>0</v>
      </c>
      <c r="S174" s="6"/>
      <c r="T174" s="59">
        <f>S174*H174</f>
        <v>0</v>
      </c>
      <c r="U174" s="59">
        <v>0</v>
      </c>
      <c r="V174" s="59">
        <f>U174*H174</f>
        <v>0</v>
      </c>
      <c r="W174" s="59">
        <v>6.0000000000000001E-3</v>
      </c>
      <c r="X174" s="60">
        <f>W174*H174</f>
        <v>0.97751999999999994</v>
      </c>
      <c r="AR174" s="32" t="s">
        <v>251</v>
      </c>
      <c r="AT174" s="32" t="s">
        <v>134</v>
      </c>
      <c r="AU174" s="32" t="s">
        <v>83</v>
      </c>
      <c r="AY174" s="32" t="s">
        <v>130</v>
      </c>
      <c r="BE174" s="61">
        <f>IF(O174="základní",K174,0)</f>
        <v>0</v>
      </c>
      <c r="BF174" s="61">
        <f>IF(O174="snížená",K174,0)</f>
        <v>0</v>
      </c>
      <c r="BG174" s="61">
        <f>IF(O174="zákl. přenesená",K174,0)</f>
        <v>0</v>
      </c>
      <c r="BH174" s="61">
        <f>IF(O174="sníž. přenesená",K174,0)</f>
        <v>0</v>
      </c>
      <c r="BI174" s="61">
        <f>IF(O174="nulová",K174,0)</f>
        <v>0</v>
      </c>
      <c r="BJ174" s="32" t="s">
        <v>76</v>
      </c>
      <c r="BK174" s="61">
        <f>ROUND(P174*H174,2)</f>
        <v>0</v>
      </c>
      <c r="BL174" s="32" t="s">
        <v>251</v>
      </c>
      <c r="BM174" s="32" t="s">
        <v>252</v>
      </c>
    </row>
    <row r="175" spans="2:65" s="12" customFormat="1" ht="27">
      <c r="B175" s="115"/>
      <c r="C175" s="93"/>
      <c r="D175" s="116" t="s">
        <v>141</v>
      </c>
      <c r="E175" s="117" t="s">
        <v>5</v>
      </c>
      <c r="F175" s="118" t="s">
        <v>253</v>
      </c>
      <c r="G175" s="93"/>
      <c r="H175" s="133" t="s">
        <v>5</v>
      </c>
      <c r="I175" s="93"/>
      <c r="J175" s="93"/>
      <c r="K175" s="93"/>
      <c r="L175" s="93"/>
      <c r="M175" s="62"/>
      <c r="N175" s="64"/>
      <c r="O175" s="65"/>
      <c r="P175" s="65"/>
      <c r="Q175" s="65"/>
      <c r="R175" s="65"/>
      <c r="S175" s="65"/>
      <c r="T175" s="65"/>
      <c r="U175" s="65"/>
      <c r="V175" s="65"/>
      <c r="W175" s="65"/>
      <c r="X175" s="66"/>
      <c r="AT175" s="63" t="s">
        <v>141</v>
      </c>
      <c r="AU175" s="63" t="s">
        <v>83</v>
      </c>
      <c r="AV175" s="12" t="s">
        <v>76</v>
      </c>
      <c r="AW175" s="12" t="s">
        <v>7</v>
      </c>
      <c r="AX175" s="12" t="s">
        <v>71</v>
      </c>
      <c r="AY175" s="63" t="s">
        <v>130</v>
      </c>
    </row>
    <row r="176" spans="2:65" s="12" customFormat="1">
      <c r="B176" s="115"/>
      <c r="C176" s="93"/>
      <c r="D176" s="116" t="s">
        <v>141</v>
      </c>
      <c r="E176" s="117" t="s">
        <v>5</v>
      </c>
      <c r="F176" s="118" t="s">
        <v>254</v>
      </c>
      <c r="G176" s="93"/>
      <c r="H176" s="133" t="s">
        <v>5</v>
      </c>
      <c r="I176" s="93"/>
      <c r="J176" s="93"/>
      <c r="K176" s="93"/>
      <c r="L176" s="93"/>
      <c r="M176" s="62"/>
      <c r="N176" s="64"/>
      <c r="O176" s="65"/>
      <c r="P176" s="65"/>
      <c r="Q176" s="65"/>
      <c r="R176" s="65"/>
      <c r="S176" s="65"/>
      <c r="T176" s="65"/>
      <c r="U176" s="65"/>
      <c r="V176" s="65"/>
      <c r="W176" s="65"/>
      <c r="X176" s="66"/>
      <c r="AT176" s="63" t="s">
        <v>141</v>
      </c>
      <c r="AU176" s="63" t="s">
        <v>83</v>
      </c>
      <c r="AV176" s="12" t="s">
        <v>76</v>
      </c>
      <c r="AW176" s="12" t="s">
        <v>7</v>
      </c>
      <c r="AX176" s="12" t="s">
        <v>71</v>
      </c>
      <c r="AY176" s="63" t="s">
        <v>130</v>
      </c>
    </row>
    <row r="177" spans="2:65" s="13" customFormat="1">
      <c r="B177" s="119"/>
      <c r="C177" s="94"/>
      <c r="D177" s="116" t="s">
        <v>141</v>
      </c>
      <c r="E177" s="120" t="s">
        <v>5</v>
      </c>
      <c r="F177" s="121" t="s">
        <v>255</v>
      </c>
      <c r="G177" s="94"/>
      <c r="H177" s="134">
        <v>162.91999999999999</v>
      </c>
      <c r="I177" s="94"/>
      <c r="J177" s="94"/>
      <c r="K177" s="94"/>
      <c r="L177" s="94"/>
      <c r="M177" s="67"/>
      <c r="N177" s="69"/>
      <c r="O177" s="70"/>
      <c r="P177" s="70"/>
      <c r="Q177" s="70"/>
      <c r="R177" s="70"/>
      <c r="S177" s="70"/>
      <c r="T177" s="70"/>
      <c r="U177" s="70"/>
      <c r="V177" s="70"/>
      <c r="W177" s="70"/>
      <c r="X177" s="71"/>
      <c r="AT177" s="68" t="s">
        <v>141</v>
      </c>
      <c r="AU177" s="68" t="s">
        <v>83</v>
      </c>
      <c r="AV177" s="13" t="s">
        <v>83</v>
      </c>
      <c r="AW177" s="13" t="s">
        <v>7</v>
      </c>
      <c r="AX177" s="13" t="s">
        <v>71</v>
      </c>
      <c r="AY177" s="68" t="s">
        <v>130</v>
      </c>
    </row>
    <row r="178" spans="2:65" s="14" customFormat="1">
      <c r="B178" s="122"/>
      <c r="C178" s="95"/>
      <c r="D178" s="123" t="s">
        <v>141</v>
      </c>
      <c r="E178" s="124" t="s">
        <v>5</v>
      </c>
      <c r="F178" s="125" t="s">
        <v>147</v>
      </c>
      <c r="G178" s="95"/>
      <c r="H178" s="135">
        <v>162.91999999999999</v>
      </c>
      <c r="I178" s="95"/>
      <c r="J178" s="95"/>
      <c r="K178" s="95"/>
      <c r="L178" s="95"/>
      <c r="M178" s="72"/>
      <c r="N178" s="73"/>
      <c r="O178" s="74"/>
      <c r="P178" s="74"/>
      <c r="Q178" s="74"/>
      <c r="R178" s="74"/>
      <c r="S178" s="74"/>
      <c r="T178" s="74"/>
      <c r="U178" s="74"/>
      <c r="V178" s="74"/>
      <c r="W178" s="74"/>
      <c r="X178" s="75"/>
      <c r="AT178" s="76" t="s">
        <v>141</v>
      </c>
      <c r="AU178" s="76" t="s">
        <v>83</v>
      </c>
      <c r="AV178" s="14" t="s">
        <v>139</v>
      </c>
      <c r="AW178" s="14" t="s">
        <v>7</v>
      </c>
      <c r="AX178" s="14" t="s">
        <v>76</v>
      </c>
      <c r="AY178" s="76" t="s">
        <v>130</v>
      </c>
    </row>
    <row r="179" spans="2:65" s="34" customFormat="1" ht="22.5" customHeight="1">
      <c r="B179" s="100"/>
      <c r="C179" s="113" t="s">
        <v>256</v>
      </c>
      <c r="D179" s="113" t="s">
        <v>134</v>
      </c>
      <c r="E179" s="114" t="s">
        <v>257</v>
      </c>
      <c r="F179" s="92" t="s">
        <v>258</v>
      </c>
      <c r="G179" s="131" t="s">
        <v>137</v>
      </c>
      <c r="H179" s="132">
        <v>81.459999999999994</v>
      </c>
      <c r="I179" s="10"/>
      <c r="J179" s="10"/>
      <c r="K179" s="91">
        <f>ROUND(P179*H179,2)</f>
        <v>0</v>
      </c>
      <c r="L179" s="92" t="s">
        <v>138</v>
      </c>
      <c r="M179" s="9"/>
      <c r="N179" s="11" t="s">
        <v>5</v>
      </c>
      <c r="O179" s="58" t="s">
        <v>40</v>
      </c>
      <c r="P179" s="36">
        <f>I179+J179</f>
        <v>0</v>
      </c>
      <c r="Q179" s="36">
        <f>ROUND(I179*H179,2)</f>
        <v>0</v>
      </c>
      <c r="R179" s="36">
        <f>ROUND(J179*H179,2)</f>
        <v>0</v>
      </c>
      <c r="S179" s="6"/>
      <c r="T179" s="59">
        <f>S179*H179</f>
        <v>0</v>
      </c>
      <c r="U179" s="59">
        <v>0</v>
      </c>
      <c r="V179" s="59">
        <f>U179*H179</f>
        <v>0</v>
      </c>
      <c r="W179" s="59">
        <v>0.01</v>
      </c>
      <c r="X179" s="60">
        <f>W179*H179</f>
        <v>0.81459999999999999</v>
      </c>
      <c r="AR179" s="32" t="s">
        <v>251</v>
      </c>
      <c r="AT179" s="32" t="s">
        <v>134</v>
      </c>
      <c r="AU179" s="32" t="s">
        <v>83</v>
      </c>
      <c r="AY179" s="32" t="s">
        <v>130</v>
      </c>
      <c r="BE179" s="61">
        <f>IF(O179="základní",K179,0)</f>
        <v>0</v>
      </c>
      <c r="BF179" s="61">
        <f>IF(O179="snížená",K179,0)</f>
        <v>0</v>
      </c>
      <c r="BG179" s="61">
        <f>IF(O179="zákl. přenesená",K179,0)</f>
        <v>0</v>
      </c>
      <c r="BH179" s="61">
        <f>IF(O179="sníž. přenesená",K179,0)</f>
        <v>0</v>
      </c>
      <c r="BI179" s="61">
        <f>IF(O179="nulová",K179,0)</f>
        <v>0</v>
      </c>
      <c r="BJ179" s="32" t="s">
        <v>76</v>
      </c>
      <c r="BK179" s="61">
        <f>ROUND(P179*H179,2)</f>
        <v>0</v>
      </c>
      <c r="BL179" s="32" t="s">
        <v>251</v>
      </c>
      <c r="BM179" s="32" t="s">
        <v>259</v>
      </c>
    </row>
    <row r="180" spans="2:65" s="12" customFormat="1" ht="27">
      <c r="B180" s="115"/>
      <c r="C180" s="93"/>
      <c r="D180" s="116" t="s">
        <v>141</v>
      </c>
      <c r="E180" s="117" t="s">
        <v>5</v>
      </c>
      <c r="F180" s="118" t="s">
        <v>253</v>
      </c>
      <c r="G180" s="93"/>
      <c r="H180" s="133" t="s">
        <v>5</v>
      </c>
      <c r="I180" s="93"/>
      <c r="J180" s="93"/>
      <c r="K180" s="93"/>
      <c r="L180" s="93"/>
      <c r="M180" s="62"/>
      <c r="N180" s="64"/>
      <c r="O180" s="65"/>
      <c r="P180" s="65"/>
      <c r="Q180" s="65"/>
      <c r="R180" s="65"/>
      <c r="S180" s="65"/>
      <c r="T180" s="65"/>
      <c r="U180" s="65"/>
      <c r="V180" s="65"/>
      <c r="W180" s="65"/>
      <c r="X180" s="66"/>
      <c r="AT180" s="63" t="s">
        <v>141</v>
      </c>
      <c r="AU180" s="63" t="s">
        <v>83</v>
      </c>
      <c r="AV180" s="12" t="s">
        <v>76</v>
      </c>
      <c r="AW180" s="12" t="s">
        <v>7</v>
      </c>
      <c r="AX180" s="12" t="s">
        <v>71</v>
      </c>
      <c r="AY180" s="63" t="s">
        <v>130</v>
      </c>
    </row>
    <row r="181" spans="2:65" s="12" customFormat="1">
      <c r="B181" s="115"/>
      <c r="C181" s="93"/>
      <c r="D181" s="116" t="s">
        <v>141</v>
      </c>
      <c r="E181" s="117" t="s">
        <v>5</v>
      </c>
      <c r="F181" s="118" t="s">
        <v>260</v>
      </c>
      <c r="G181" s="93"/>
      <c r="H181" s="133" t="s">
        <v>5</v>
      </c>
      <c r="I181" s="93"/>
      <c r="J181" s="93"/>
      <c r="K181" s="93"/>
      <c r="L181" s="93"/>
      <c r="M181" s="62"/>
      <c r="N181" s="64"/>
      <c r="O181" s="65"/>
      <c r="P181" s="65"/>
      <c r="Q181" s="65"/>
      <c r="R181" s="65"/>
      <c r="S181" s="65"/>
      <c r="T181" s="65"/>
      <c r="U181" s="65"/>
      <c r="V181" s="65"/>
      <c r="W181" s="65"/>
      <c r="X181" s="66"/>
      <c r="AT181" s="63" t="s">
        <v>141</v>
      </c>
      <c r="AU181" s="63" t="s">
        <v>83</v>
      </c>
      <c r="AV181" s="12" t="s">
        <v>76</v>
      </c>
      <c r="AW181" s="12" t="s">
        <v>7</v>
      </c>
      <c r="AX181" s="12" t="s">
        <v>71</v>
      </c>
      <c r="AY181" s="63" t="s">
        <v>130</v>
      </c>
    </row>
    <row r="182" spans="2:65" s="13" customFormat="1">
      <c r="B182" s="119"/>
      <c r="C182" s="94"/>
      <c r="D182" s="116" t="s">
        <v>141</v>
      </c>
      <c r="E182" s="120" t="s">
        <v>5</v>
      </c>
      <c r="F182" s="121" t="s">
        <v>261</v>
      </c>
      <c r="G182" s="94"/>
      <c r="H182" s="134">
        <v>81.459999999999994</v>
      </c>
      <c r="I182" s="94"/>
      <c r="J182" s="94"/>
      <c r="K182" s="94"/>
      <c r="L182" s="94"/>
      <c r="M182" s="67"/>
      <c r="N182" s="69"/>
      <c r="O182" s="70"/>
      <c r="P182" s="70"/>
      <c r="Q182" s="70"/>
      <c r="R182" s="70"/>
      <c r="S182" s="70"/>
      <c r="T182" s="70"/>
      <c r="U182" s="70"/>
      <c r="V182" s="70"/>
      <c r="W182" s="70"/>
      <c r="X182" s="71"/>
      <c r="AT182" s="68" t="s">
        <v>141</v>
      </c>
      <c r="AU182" s="68" t="s">
        <v>83</v>
      </c>
      <c r="AV182" s="13" t="s">
        <v>83</v>
      </c>
      <c r="AW182" s="13" t="s">
        <v>7</v>
      </c>
      <c r="AX182" s="13" t="s">
        <v>71</v>
      </c>
      <c r="AY182" s="68" t="s">
        <v>130</v>
      </c>
    </row>
    <row r="183" spans="2:65" s="14" customFormat="1">
      <c r="B183" s="122"/>
      <c r="C183" s="95"/>
      <c r="D183" s="123" t="s">
        <v>141</v>
      </c>
      <c r="E183" s="124" t="s">
        <v>5</v>
      </c>
      <c r="F183" s="125" t="s">
        <v>147</v>
      </c>
      <c r="G183" s="95"/>
      <c r="H183" s="135">
        <v>81.459999999999994</v>
      </c>
      <c r="I183" s="95"/>
      <c r="J183" s="95"/>
      <c r="K183" s="95"/>
      <c r="L183" s="95"/>
      <c r="M183" s="72"/>
      <c r="N183" s="73"/>
      <c r="O183" s="74"/>
      <c r="P183" s="74"/>
      <c r="Q183" s="74"/>
      <c r="R183" s="74"/>
      <c r="S183" s="74"/>
      <c r="T183" s="74"/>
      <c r="U183" s="74"/>
      <c r="V183" s="74"/>
      <c r="W183" s="74"/>
      <c r="X183" s="75"/>
      <c r="AT183" s="76" t="s">
        <v>141</v>
      </c>
      <c r="AU183" s="76" t="s">
        <v>83</v>
      </c>
      <c r="AV183" s="14" t="s">
        <v>139</v>
      </c>
      <c r="AW183" s="14" t="s">
        <v>7</v>
      </c>
      <c r="AX183" s="14" t="s">
        <v>76</v>
      </c>
      <c r="AY183" s="76" t="s">
        <v>130</v>
      </c>
    </row>
    <row r="184" spans="2:65" s="34" customFormat="1" ht="31.5" customHeight="1">
      <c r="B184" s="100"/>
      <c r="C184" s="113" t="s">
        <v>262</v>
      </c>
      <c r="D184" s="113" t="s">
        <v>134</v>
      </c>
      <c r="E184" s="114" t="s">
        <v>263</v>
      </c>
      <c r="F184" s="92" t="s">
        <v>264</v>
      </c>
      <c r="G184" s="131" t="s">
        <v>137</v>
      </c>
      <c r="H184" s="132">
        <v>84.338999999999999</v>
      </c>
      <c r="I184" s="10"/>
      <c r="J184" s="10"/>
      <c r="K184" s="91">
        <f>ROUND(P184*H184,2)</f>
        <v>0</v>
      </c>
      <c r="L184" s="92" t="s">
        <v>138</v>
      </c>
      <c r="M184" s="9"/>
      <c r="N184" s="11" t="s">
        <v>5</v>
      </c>
      <c r="O184" s="58" t="s">
        <v>40</v>
      </c>
      <c r="P184" s="36">
        <f>I184+J184</f>
        <v>0</v>
      </c>
      <c r="Q184" s="36">
        <f>ROUND(I184*H184,2)</f>
        <v>0</v>
      </c>
      <c r="R184" s="36">
        <f>ROUND(J184*H184,2)</f>
        <v>0</v>
      </c>
      <c r="S184" s="6"/>
      <c r="T184" s="59">
        <f>S184*H184</f>
        <v>0</v>
      </c>
      <c r="U184" s="59">
        <v>0</v>
      </c>
      <c r="V184" s="59">
        <f>U184*H184</f>
        <v>0</v>
      </c>
      <c r="W184" s="59">
        <v>0</v>
      </c>
      <c r="X184" s="60">
        <f>W184*H184</f>
        <v>0</v>
      </c>
      <c r="AR184" s="32" t="s">
        <v>251</v>
      </c>
      <c r="AT184" s="32" t="s">
        <v>134</v>
      </c>
      <c r="AU184" s="32" t="s">
        <v>83</v>
      </c>
      <c r="AY184" s="32" t="s">
        <v>130</v>
      </c>
      <c r="BE184" s="61">
        <f>IF(O184="základní",K184,0)</f>
        <v>0</v>
      </c>
      <c r="BF184" s="61">
        <f>IF(O184="snížená",K184,0)</f>
        <v>0</v>
      </c>
      <c r="BG184" s="61">
        <f>IF(O184="zákl. přenesená",K184,0)</f>
        <v>0</v>
      </c>
      <c r="BH184" s="61">
        <f>IF(O184="sníž. přenesená",K184,0)</f>
        <v>0</v>
      </c>
      <c r="BI184" s="61">
        <f>IF(O184="nulová",K184,0)</f>
        <v>0</v>
      </c>
      <c r="BJ184" s="32" t="s">
        <v>76</v>
      </c>
      <c r="BK184" s="61">
        <f>ROUND(P184*H184,2)</f>
        <v>0</v>
      </c>
      <c r="BL184" s="32" t="s">
        <v>251</v>
      </c>
      <c r="BM184" s="32" t="s">
        <v>265</v>
      </c>
    </row>
    <row r="185" spans="2:65" s="12" customFormat="1">
      <c r="B185" s="115"/>
      <c r="C185" s="93"/>
      <c r="D185" s="116" t="s">
        <v>141</v>
      </c>
      <c r="E185" s="117" t="s">
        <v>5</v>
      </c>
      <c r="F185" s="118" t="s">
        <v>266</v>
      </c>
      <c r="G185" s="93"/>
      <c r="H185" s="133" t="s">
        <v>5</v>
      </c>
      <c r="I185" s="93"/>
      <c r="J185" s="93"/>
      <c r="K185" s="93"/>
      <c r="L185" s="93"/>
      <c r="M185" s="62"/>
      <c r="N185" s="64"/>
      <c r="O185" s="65"/>
      <c r="P185" s="65"/>
      <c r="Q185" s="65"/>
      <c r="R185" s="65"/>
      <c r="S185" s="65"/>
      <c r="T185" s="65"/>
      <c r="U185" s="65"/>
      <c r="V185" s="65"/>
      <c r="W185" s="65"/>
      <c r="X185" s="66"/>
      <c r="AT185" s="63" t="s">
        <v>141</v>
      </c>
      <c r="AU185" s="63" t="s">
        <v>83</v>
      </c>
      <c r="AV185" s="12" t="s">
        <v>76</v>
      </c>
      <c r="AW185" s="12" t="s">
        <v>7</v>
      </c>
      <c r="AX185" s="12" t="s">
        <v>71</v>
      </c>
      <c r="AY185" s="63" t="s">
        <v>130</v>
      </c>
    </row>
    <row r="186" spans="2:65" s="12" customFormat="1">
      <c r="B186" s="115"/>
      <c r="C186" s="93"/>
      <c r="D186" s="116" t="s">
        <v>141</v>
      </c>
      <c r="E186" s="117" t="s">
        <v>5</v>
      </c>
      <c r="F186" s="118" t="s">
        <v>180</v>
      </c>
      <c r="G186" s="93"/>
      <c r="H186" s="133" t="s">
        <v>5</v>
      </c>
      <c r="I186" s="93"/>
      <c r="J186" s="93"/>
      <c r="K186" s="93"/>
      <c r="L186" s="93"/>
      <c r="M186" s="62"/>
      <c r="N186" s="64"/>
      <c r="O186" s="65"/>
      <c r="P186" s="65"/>
      <c r="Q186" s="65"/>
      <c r="R186" s="65"/>
      <c r="S186" s="65"/>
      <c r="T186" s="65"/>
      <c r="U186" s="65"/>
      <c r="V186" s="65"/>
      <c r="W186" s="65"/>
      <c r="X186" s="66"/>
      <c r="AT186" s="63" t="s">
        <v>141</v>
      </c>
      <c r="AU186" s="63" t="s">
        <v>83</v>
      </c>
      <c r="AV186" s="12" t="s">
        <v>76</v>
      </c>
      <c r="AW186" s="12" t="s">
        <v>7</v>
      </c>
      <c r="AX186" s="12" t="s">
        <v>71</v>
      </c>
      <c r="AY186" s="63" t="s">
        <v>130</v>
      </c>
    </row>
    <row r="187" spans="2:65" s="13" customFormat="1">
      <c r="B187" s="119"/>
      <c r="C187" s="94"/>
      <c r="D187" s="116" t="s">
        <v>141</v>
      </c>
      <c r="E187" s="120" t="s">
        <v>5</v>
      </c>
      <c r="F187" s="121" t="s">
        <v>267</v>
      </c>
      <c r="G187" s="94"/>
      <c r="H187" s="134">
        <v>72.459999999999994</v>
      </c>
      <c r="I187" s="94"/>
      <c r="J187" s="94"/>
      <c r="K187" s="94"/>
      <c r="L187" s="94"/>
      <c r="M187" s="67"/>
      <c r="N187" s="69"/>
      <c r="O187" s="70"/>
      <c r="P187" s="70"/>
      <c r="Q187" s="70"/>
      <c r="R187" s="70"/>
      <c r="S187" s="70"/>
      <c r="T187" s="70"/>
      <c r="U187" s="70"/>
      <c r="V187" s="70"/>
      <c r="W187" s="70"/>
      <c r="X187" s="71"/>
      <c r="AT187" s="68" t="s">
        <v>141</v>
      </c>
      <c r="AU187" s="68" t="s">
        <v>83</v>
      </c>
      <c r="AV187" s="13" t="s">
        <v>83</v>
      </c>
      <c r="AW187" s="13" t="s">
        <v>7</v>
      </c>
      <c r="AX187" s="13" t="s">
        <v>71</v>
      </c>
      <c r="AY187" s="68" t="s">
        <v>130</v>
      </c>
    </row>
    <row r="188" spans="2:65" s="12" customFormat="1">
      <c r="B188" s="115"/>
      <c r="C188" s="93"/>
      <c r="D188" s="116" t="s">
        <v>141</v>
      </c>
      <c r="E188" s="117" t="s">
        <v>5</v>
      </c>
      <c r="F188" s="118" t="s">
        <v>268</v>
      </c>
      <c r="G188" s="93"/>
      <c r="H188" s="133" t="s">
        <v>5</v>
      </c>
      <c r="I188" s="93"/>
      <c r="J188" s="93"/>
      <c r="K188" s="93"/>
      <c r="L188" s="93"/>
      <c r="M188" s="62"/>
      <c r="N188" s="64"/>
      <c r="O188" s="65"/>
      <c r="P188" s="65"/>
      <c r="Q188" s="65"/>
      <c r="R188" s="65"/>
      <c r="S188" s="65"/>
      <c r="T188" s="65"/>
      <c r="U188" s="65"/>
      <c r="V188" s="65"/>
      <c r="W188" s="65"/>
      <c r="X188" s="66"/>
      <c r="AT188" s="63" t="s">
        <v>141</v>
      </c>
      <c r="AU188" s="63" t="s">
        <v>83</v>
      </c>
      <c r="AV188" s="12" t="s">
        <v>76</v>
      </c>
      <c r="AW188" s="12" t="s">
        <v>7</v>
      </c>
      <c r="AX188" s="12" t="s">
        <v>71</v>
      </c>
      <c r="AY188" s="63" t="s">
        <v>130</v>
      </c>
    </row>
    <row r="189" spans="2:65" s="12" customFormat="1">
      <c r="B189" s="115"/>
      <c r="C189" s="93"/>
      <c r="D189" s="116" t="s">
        <v>141</v>
      </c>
      <c r="E189" s="117" t="s">
        <v>5</v>
      </c>
      <c r="F189" s="118" t="s">
        <v>269</v>
      </c>
      <c r="G189" s="93"/>
      <c r="H189" s="133" t="s">
        <v>5</v>
      </c>
      <c r="I189" s="93"/>
      <c r="J189" s="93"/>
      <c r="K189" s="93"/>
      <c r="L189" s="93"/>
      <c r="M189" s="62"/>
      <c r="N189" s="64"/>
      <c r="O189" s="65"/>
      <c r="P189" s="65"/>
      <c r="Q189" s="65"/>
      <c r="R189" s="65"/>
      <c r="S189" s="65"/>
      <c r="T189" s="65"/>
      <c r="U189" s="65"/>
      <c r="V189" s="65"/>
      <c r="W189" s="65"/>
      <c r="X189" s="66"/>
      <c r="AT189" s="63" t="s">
        <v>141</v>
      </c>
      <c r="AU189" s="63" t="s">
        <v>83</v>
      </c>
      <c r="AV189" s="12" t="s">
        <v>76</v>
      </c>
      <c r="AW189" s="12" t="s">
        <v>7</v>
      </c>
      <c r="AX189" s="12" t="s">
        <v>71</v>
      </c>
      <c r="AY189" s="63" t="s">
        <v>130</v>
      </c>
    </row>
    <row r="190" spans="2:65" s="13" customFormat="1">
      <c r="B190" s="119"/>
      <c r="C190" s="94"/>
      <c r="D190" s="116" t="s">
        <v>141</v>
      </c>
      <c r="E190" s="120" t="s">
        <v>5</v>
      </c>
      <c r="F190" s="121" t="s">
        <v>270</v>
      </c>
      <c r="G190" s="94"/>
      <c r="H190" s="134">
        <v>11.064</v>
      </c>
      <c r="I190" s="94"/>
      <c r="J190" s="94"/>
      <c r="K190" s="94"/>
      <c r="L190" s="94"/>
      <c r="M190" s="67"/>
      <c r="N190" s="69"/>
      <c r="O190" s="70"/>
      <c r="P190" s="70"/>
      <c r="Q190" s="70"/>
      <c r="R190" s="70"/>
      <c r="S190" s="70"/>
      <c r="T190" s="70"/>
      <c r="U190" s="70"/>
      <c r="V190" s="70"/>
      <c r="W190" s="70"/>
      <c r="X190" s="71"/>
      <c r="AT190" s="68" t="s">
        <v>141</v>
      </c>
      <c r="AU190" s="68" t="s">
        <v>83</v>
      </c>
      <c r="AV190" s="13" t="s">
        <v>83</v>
      </c>
      <c r="AW190" s="13" t="s">
        <v>7</v>
      </c>
      <c r="AX190" s="13" t="s">
        <v>71</v>
      </c>
      <c r="AY190" s="68" t="s">
        <v>130</v>
      </c>
    </row>
    <row r="191" spans="2:65" s="12" customFormat="1">
      <c r="B191" s="115"/>
      <c r="C191" s="93"/>
      <c r="D191" s="116" t="s">
        <v>141</v>
      </c>
      <c r="E191" s="117" t="s">
        <v>5</v>
      </c>
      <c r="F191" s="118" t="s">
        <v>271</v>
      </c>
      <c r="G191" s="93"/>
      <c r="H191" s="133" t="s">
        <v>5</v>
      </c>
      <c r="I191" s="93"/>
      <c r="J191" s="93"/>
      <c r="K191" s="93"/>
      <c r="L191" s="93"/>
      <c r="M191" s="62"/>
      <c r="N191" s="64"/>
      <c r="O191" s="65"/>
      <c r="P191" s="65"/>
      <c r="Q191" s="65"/>
      <c r="R191" s="65"/>
      <c r="S191" s="65"/>
      <c r="T191" s="65"/>
      <c r="U191" s="65"/>
      <c r="V191" s="65"/>
      <c r="W191" s="65"/>
      <c r="X191" s="66"/>
      <c r="AT191" s="63" t="s">
        <v>141</v>
      </c>
      <c r="AU191" s="63" t="s">
        <v>83</v>
      </c>
      <c r="AV191" s="12" t="s">
        <v>76</v>
      </c>
      <c r="AW191" s="12" t="s">
        <v>7</v>
      </c>
      <c r="AX191" s="12" t="s">
        <v>71</v>
      </c>
      <c r="AY191" s="63" t="s">
        <v>130</v>
      </c>
    </row>
    <row r="192" spans="2:65" s="13" customFormat="1">
      <c r="B192" s="119"/>
      <c r="C192" s="94"/>
      <c r="D192" s="116" t="s">
        <v>141</v>
      </c>
      <c r="E192" s="120" t="s">
        <v>5</v>
      </c>
      <c r="F192" s="121" t="s">
        <v>272</v>
      </c>
      <c r="G192" s="94"/>
      <c r="H192" s="134">
        <v>0.61499999999999999</v>
      </c>
      <c r="I192" s="94"/>
      <c r="J192" s="94"/>
      <c r="K192" s="94"/>
      <c r="L192" s="94"/>
      <c r="M192" s="67"/>
      <c r="N192" s="69"/>
      <c r="O192" s="70"/>
      <c r="P192" s="70"/>
      <c r="Q192" s="70"/>
      <c r="R192" s="70"/>
      <c r="S192" s="70"/>
      <c r="T192" s="70"/>
      <c r="U192" s="70"/>
      <c r="V192" s="70"/>
      <c r="W192" s="70"/>
      <c r="X192" s="71"/>
      <c r="AT192" s="68" t="s">
        <v>141</v>
      </c>
      <c r="AU192" s="68" t="s">
        <v>83</v>
      </c>
      <c r="AV192" s="13" t="s">
        <v>83</v>
      </c>
      <c r="AW192" s="13" t="s">
        <v>7</v>
      </c>
      <c r="AX192" s="13" t="s">
        <v>71</v>
      </c>
      <c r="AY192" s="68" t="s">
        <v>130</v>
      </c>
    </row>
    <row r="193" spans="2:65" s="13" customFormat="1">
      <c r="B193" s="119"/>
      <c r="C193" s="94"/>
      <c r="D193" s="116" t="s">
        <v>141</v>
      </c>
      <c r="E193" s="120" t="s">
        <v>5</v>
      </c>
      <c r="F193" s="121" t="s">
        <v>273</v>
      </c>
      <c r="G193" s="94"/>
      <c r="H193" s="134">
        <v>0.2</v>
      </c>
      <c r="I193" s="94"/>
      <c r="J193" s="94"/>
      <c r="K193" s="94"/>
      <c r="L193" s="94"/>
      <c r="M193" s="67"/>
      <c r="N193" s="69"/>
      <c r="O193" s="70"/>
      <c r="P193" s="70"/>
      <c r="Q193" s="70"/>
      <c r="R193" s="70"/>
      <c r="S193" s="70"/>
      <c r="T193" s="70"/>
      <c r="U193" s="70"/>
      <c r="V193" s="70"/>
      <c r="W193" s="70"/>
      <c r="X193" s="71"/>
      <c r="AT193" s="68" t="s">
        <v>141</v>
      </c>
      <c r="AU193" s="68" t="s">
        <v>83</v>
      </c>
      <c r="AV193" s="13" t="s">
        <v>83</v>
      </c>
      <c r="AW193" s="13" t="s">
        <v>7</v>
      </c>
      <c r="AX193" s="13" t="s">
        <v>71</v>
      </c>
      <c r="AY193" s="68" t="s">
        <v>130</v>
      </c>
    </row>
    <row r="194" spans="2:65" s="14" customFormat="1">
      <c r="B194" s="122"/>
      <c r="C194" s="95"/>
      <c r="D194" s="123" t="s">
        <v>141</v>
      </c>
      <c r="E194" s="124" t="s">
        <v>5</v>
      </c>
      <c r="F194" s="125" t="s">
        <v>147</v>
      </c>
      <c r="G194" s="95"/>
      <c r="H194" s="135">
        <v>84.338999999999999</v>
      </c>
      <c r="I194" s="95"/>
      <c r="J194" s="95"/>
      <c r="K194" s="95"/>
      <c r="L194" s="95"/>
      <c r="M194" s="72"/>
      <c r="N194" s="73"/>
      <c r="O194" s="74"/>
      <c r="P194" s="74"/>
      <c r="Q194" s="74"/>
      <c r="R194" s="74"/>
      <c r="S194" s="74"/>
      <c r="T194" s="74"/>
      <c r="U194" s="74"/>
      <c r="V194" s="74"/>
      <c r="W194" s="74"/>
      <c r="X194" s="75"/>
      <c r="AT194" s="76" t="s">
        <v>141</v>
      </c>
      <c r="AU194" s="76" t="s">
        <v>83</v>
      </c>
      <c r="AV194" s="14" t="s">
        <v>139</v>
      </c>
      <c r="AW194" s="14" t="s">
        <v>7</v>
      </c>
      <c r="AX194" s="14" t="s">
        <v>76</v>
      </c>
      <c r="AY194" s="76" t="s">
        <v>130</v>
      </c>
    </row>
    <row r="195" spans="2:65" s="34" customFormat="1" ht="22.5" customHeight="1">
      <c r="B195" s="100"/>
      <c r="C195" s="128" t="s">
        <v>274</v>
      </c>
      <c r="D195" s="128" t="s">
        <v>275</v>
      </c>
      <c r="E195" s="129" t="s">
        <v>276</v>
      </c>
      <c r="F195" s="97" t="s">
        <v>277</v>
      </c>
      <c r="G195" s="137" t="s">
        <v>137</v>
      </c>
      <c r="H195" s="138">
        <v>84.338999999999999</v>
      </c>
      <c r="I195" s="15"/>
      <c r="J195" s="139"/>
      <c r="K195" s="96">
        <f>ROUND(P195*H195,2)</f>
        <v>0</v>
      </c>
      <c r="L195" s="97" t="s">
        <v>5</v>
      </c>
      <c r="M195" s="77"/>
      <c r="N195" s="16" t="s">
        <v>5</v>
      </c>
      <c r="O195" s="58" t="s">
        <v>40</v>
      </c>
      <c r="P195" s="36">
        <f>I195+J195</f>
        <v>0</v>
      </c>
      <c r="Q195" s="36">
        <f>ROUND(I195*H195,2)</f>
        <v>0</v>
      </c>
      <c r="R195" s="36">
        <f>ROUND(J195*H195,2)</f>
        <v>0</v>
      </c>
      <c r="S195" s="6"/>
      <c r="T195" s="59">
        <f>S195*H195</f>
        <v>0</v>
      </c>
      <c r="U195" s="59">
        <v>1</v>
      </c>
      <c r="V195" s="59">
        <f>U195*H195</f>
        <v>84.338999999999999</v>
      </c>
      <c r="W195" s="59">
        <v>0</v>
      </c>
      <c r="X195" s="60">
        <f>W195*H195</f>
        <v>0</v>
      </c>
      <c r="AR195" s="32" t="s">
        <v>278</v>
      </c>
      <c r="AT195" s="32" t="s">
        <v>275</v>
      </c>
      <c r="AU195" s="32" t="s">
        <v>83</v>
      </c>
      <c r="AY195" s="32" t="s">
        <v>130</v>
      </c>
      <c r="BE195" s="61">
        <f>IF(O195="základní",K195,0)</f>
        <v>0</v>
      </c>
      <c r="BF195" s="61">
        <f>IF(O195="snížená",K195,0)</f>
        <v>0</v>
      </c>
      <c r="BG195" s="61">
        <f>IF(O195="zákl. přenesená",K195,0)</f>
        <v>0</v>
      </c>
      <c r="BH195" s="61">
        <f>IF(O195="sníž. přenesená",K195,0)</f>
        <v>0</v>
      </c>
      <c r="BI195" s="61">
        <f>IF(O195="nulová",K195,0)</f>
        <v>0</v>
      </c>
      <c r="BJ195" s="32" t="s">
        <v>76</v>
      </c>
      <c r="BK195" s="61">
        <f>ROUND(P195*H195,2)</f>
        <v>0</v>
      </c>
      <c r="BL195" s="32" t="s">
        <v>251</v>
      </c>
      <c r="BM195" s="32" t="s">
        <v>279</v>
      </c>
    </row>
    <row r="196" spans="2:65" s="12" customFormat="1">
      <c r="B196" s="115"/>
      <c r="C196" s="93"/>
      <c r="D196" s="116" t="s">
        <v>141</v>
      </c>
      <c r="E196" s="117" t="s">
        <v>5</v>
      </c>
      <c r="F196" s="118" t="s">
        <v>266</v>
      </c>
      <c r="G196" s="93"/>
      <c r="H196" s="133" t="s">
        <v>5</v>
      </c>
      <c r="I196" s="93"/>
      <c r="J196" s="93"/>
      <c r="K196" s="93"/>
      <c r="L196" s="93"/>
      <c r="M196" s="62"/>
      <c r="N196" s="64"/>
      <c r="O196" s="65"/>
      <c r="P196" s="65"/>
      <c r="Q196" s="65"/>
      <c r="R196" s="65"/>
      <c r="S196" s="65"/>
      <c r="T196" s="65"/>
      <c r="U196" s="65"/>
      <c r="V196" s="65"/>
      <c r="W196" s="65"/>
      <c r="X196" s="66"/>
      <c r="AT196" s="63" t="s">
        <v>141</v>
      </c>
      <c r="AU196" s="63" t="s">
        <v>83</v>
      </c>
      <c r="AV196" s="12" t="s">
        <v>76</v>
      </c>
      <c r="AW196" s="12" t="s">
        <v>7</v>
      </c>
      <c r="AX196" s="12" t="s">
        <v>71</v>
      </c>
      <c r="AY196" s="63" t="s">
        <v>130</v>
      </c>
    </row>
    <row r="197" spans="2:65" s="12" customFormat="1">
      <c r="B197" s="115"/>
      <c r="C197" s="93"/>
      <c r="D197" s="116" t="s">
        <v>141</v>
      </c>
      <c r="E197" s="117" t="s">
        <v>5</v>
      </c>
      <c r="F197" s="118" t="s">
        <v>180</v>
      </c>
      <c r="G197" s="93"/>
      <c r="H197" s="133" t="s">
        <v>5</v>
      </c>
      <c r="I197" s="93"/>
      <c r="J197" s="93"/>
      <c r="K197" s="93"/>
      <c r="L197" s="93"/>
      <c r="M197" s="62"/>
      <c r="N197" s="64"/>
      <c r="O197" s="65"/>
      <c r="P197" s="65"/>
      <c r="Q197" s="65"/>
      <c r="R197" s="65"/>
      <c r="S197" s="65"/>
      <c r="T197" s="65"/>
      <c r="U197" s="65"/>
      <c r="V197" s="65"/>
      <c r="W197" s="65"/>
      <c r="X197" s="66"/>
      <c r="AT197" s="63" t="s">
        <v>141</v>
      </c>
      <c r="AU197" s="63" t="s">
        <v>83</v>
      </c>
      <c r="AV197" s="12" t="s">
        <v>76</v>
      </c>
      <c r="AW197" s="12" t="s">
        <v>7</v>
      </c>
      <c r="AX197" s="12" t="s">
        <v>71</v>
      </c>
      <c r="AY197" s="63" t="s">
        <v>130</v>
      </c>
    </row>
    <row r="198" spans="2:65" s="13" customFormat="1">
      <c r="B198" s="119"/>
      <c r="C198" s="94"/>
      <c r="D198" s="116" t="s">
        <v>141</v>
      </c>
      <c r="E198" s="120" t="s">
        <v>5</v>
      </c>
      <c r="F198" s="121" t="s">
        <v>267</v>
      </c>
      <c r="G198" s="94"/>
      <c r="H198" s="134">
        <v>72.459999999999994</v>
      </c>
      <c r="I198" s="94"/>
      <c r="J198" s="94"/>
      <c r="K198" s="94"/>
      <c r="L198" s="94"/>
      <c r="M198" s="67"/>
      <c r="N198" s="69"/>
      <c r="O198" s="70"/>
      <c r="P198" s="70"/>
      <c r="Q198" s="70"/>
      <c r="R198" s="70"/>
      <c r="S198" s="70"/>
      <c r="T198" s="70"/>
      <c r="U198" s="70"/>
      <c r="V198" s="70"/>
      <c r="W198" s="70"/>
      <c r="X198" s="71"/>
      <c r="AT198" s="68" t="s">
        <v>141</v>
      </c>
      <c r="AU198" s="68" t="s">
        <v>83</v>
      </c>
      <c r="AV198" s="13" t="s">
        <v>83</v>
      </c>
      <c r="AW198" s="13" t="s">
        <v>7</v>
      </c>
      <c r="AX198" s="13" t="s">
        <v>71</v>
      </c>
      <c r="AY198" s="68" t="s">
        <v>130</v>
      </c>
    </row>
    <row r="199" spans="2:65" s="12" customFormat="1">
      <c r="B199" s="115"/>
      <c r="C199" s="93"/>
      <c r="D199" s="116" t="s">
        <v>141</v>
      </c>
      <c r="E199" s="117" t="s">
        <v>5</v>
      </c>
      <c r="F199" s="118" t="s">
        <v>268</v>
      </c>
      <c r="G199" s="93"/>
      <c r="H199" s="133" t="s">
        <v>5</v>
      </c>
      <c r="I199" s="93"/>
      <c r="J199" s="93"/>
      <c r="K199" s="93"/>
      <c r="L199" s="93"/>
      <c r="M199" s="62"/>
      <c r="N199" s="64"/>
      <c r="O199" s="65"/>
      <c r="P199" s="65"/>
      <c r="Q199" s="65"/>
      <c r="R199" s="65"/>
      <c r="S199" s="65"/>
      <c r="T199" s="65"/>
      <c r="U199" s="65"/>
      <c r="V199" s="65"/>
      <c r="W199" s="65"/>
      <c r="X199" s="66"/>
      <c r="AT199" s="63" t="s">
        <v>141</v>
      </c>
      <c r="AU199" s="63" t="s">
        <v>83</v>
      </c>
      <c r="AV199" s="12" t="s">
        <v>76</v>
      </c>
      <c r="AW199" s="12" t="s">
        <v>7</v>
      </c>
      <c r="AX199" s="12" t="s">
        <v>71</v>
      </c>
      <c r="AY199" s="63" t="s">
        <v>130</v>
      </c>
    </row>
    <row r="200" spans="2:65" s="12" customFormat="1">
      <c r="B200" s="115"/>
      <c r="C200" s="93"/>
      <c r="D200" s="116" t="s">
        <v>141</v>
      </c>
      <c r="E200" s="117" t="s">
        <v>5</v>
      </c>
      <c r="F200" s="118" t="s">
        <v>269</v>
      </c>
      <c r="G200" s="93"/>
      <c r="H200" s="133" t="s">
        <v>5</v>
      </c>
      <c r="I200" s="93"/>
      <c r="J200" s="93"/>
      <c r="K200" s="93"/>
      <c r="L200" s="93"/>
      <c r="M200" s="62"/>
      <c r="N200" s="64"/>
      <c r="O200" s="65"/>
      <c r="P200" s="65"/>
      <c r="Q200" s="65"/>
      <c r="R200" s="65"/>
      <c r="S200" s="65"/>
      <c r="T200" s="65"/>
      <c r="U200" s="65"/>
      <c r="V200" s="65"/>
      <c r="W200" s="65"/>
      <c r="X200" s="66"/>
      <c r="AT200" s="63" t="s">
        <v>141</v>
      </c>
      <c r="AU200" s="63" t="s">
        <v>83</v>
      </c>
      <c r="AV200" s="12" t="s">
        <v>76</v>
      </c>
      <c r="AW200" s="12" t="s">
        <v>7</v>
      </c>
      <c r="AX200" s="12" t="s">
        <v>71</v>
      </c>
      <c r="AY200" s="63" t="s">
        <v>130</v>
      </c>
    </row>
    <row r="201" spans="2:65" s="13" customFormat="1">
      <c r="B201" s="119"/>
      <c r="C201" s="94"/>
      <c r="D201" s="116" t="s">
        <v>141</v>
      </c>
      <c r="E201" s="120" t="s">
        <v>5</v>
      </c>
      <c r="F201" s="121" t="s">
        <v>270</v>
      </c>
      <c r="G201" s="94"/>
      <c r="H201" s="134">
        <v>11.064</v>
      </c>
      <c r="I201" s="94"/>
      <c r="J201" s="94"/>
      <c r="K201" s="94"/>
      <c r="L201" s="94"/>
      <c r="M201" s="67"/>
      <c r="N201" s="69"/>
      <c r="O201" s="70"/>
      <c r="P201" s="70"/>
      <c r="Q201" s="70"/>
      <c r="R201" s="70"/>
      <c r="S201" s="70"/>
      <c r="T201" s="70"/>
      <c r="U201" s="70"/>
      <c r="V201" s="70"/>
      <c r="W201" s="70"/>
      <c r="X201" s="71"/>
      <c r="AT201" s="68" t="s">
        <v>141</v>
      </c>
      <c r="AU201" s="68" t="s">
        <v>83</v>
      </c>
      <c r="AV201" s="13" t="s">
        <v>83</v>
      </c>
      <c r="AW201" s="13" t="s">
        <v>7</v>
      </c>
      <c r="AX201" s="13" t="s">
        <v>71</v>
      </c>
      <c r="AY201" s="68" t="s">
        <v>130</v>
      </c>
    </row>
    <row r="202" spans="2:65" s="12" customFormat="1">
      <c r="B202" s="115"/>
      <c r="C202" s="93"/>
      <c r="D202" s="116" t="s">
        <v>141</v>
      </c>
      <c r="E202" s="117" t="s">
        <v>5</v>
      </c>
      <c r="F202" s="118" t="s">
        <v>271</v>
      </c>
      <c r="G202" s="93"/>
      <c r="H202" s="133" t="s">
        <v>5</v>
      </c>
      <c r="I202" s="93"/>
      <c r="J202" s="93"/>
      <c r="K202" s="93"/>
      <c r="L202" s="93"/>
      <c r="M202" s="62"/>
      <c r="N202" s="64"/>
      <c r="O202" s="65"/>
      <c r="P202" s="65"/>
      <c r="Q202" s="65"/>
      <c r="R202" s="65"/>
      <c r="S202" s="65"/>
      <c r="T202" s="65"/>
      <c r="U202" s="65"/>
      <c r="V202" s="65"/>
      <c r="W202" s="65"/>
      <c r="X202" s="66"/>
      <c r="AT202" s="63" t="s">
        <v>141</v>
      </c>
      <c r="AU202" s="63" t="s">
        <v>83</v>
      </c>
      <c r="AV202" s="12" t="s">
        <v>76</v>
      </c>
      <c r="AW202" s="12" t="s">
        <v>7</v>
      </c>
      <c r="AX202" s="12" t="s">
        <v>71</v>
      </c>
      <c r="AY202" s="63" t="s">
        <v>130</v>
      </c>
    </row>
    <row r="203" spans="2:65" s="13" customFormat="1">
      <c r="B203" s="119"/>
      <c r="C203" s="94"/>
      <c r="D203" s="116" t="s">
        <v>141</v>
      </c>
      <c r="E203" s="120" t="s">
        <v>5</v>
      </c>
      <c r="F203" s="121" t="s">
        <v>272</v>
      </c>
      <c r="G203" s="94"/>
      <c r="H203" s="134">
        <v>0.61499999999999999</v>
      </c>
      <c r="I203" s="94"/>
      <c r="J203" s="94"/>
      <c r="K203" s="94"/>
      <c r="L203" s="94"/>
      <c r="M203" s="67"/>
      <c r="N203" s="69"/>
      <c r="O203" s="70"/>
      <c r="P203" s="70"/>
      <c r="Q203" s="70"/>
      <c r="R203" s="70"/>
      <c r="S203" s="70"/>
      <c r="T203" s="70"/>
      <c r="U203" s="70"/>
      <c r="V203" s="70"/>
      <c r="W203" s="70"/>
      <c r="X203" s="71"/>
      <c r="AT203" s="68" t="s">
        <v>141</v>
      </c>
      <c r="AU203" s="68" t="s">
        <v>83</v>
      </c>
      <c r="AV203" s="13" t="s">
        <v>83</v>
      </c>
      <c r="AW203" s="13" t="s">
        <v>7</v>
      </c>
      <c r="AX203" s="13" t="s">
        <v>71</v>
      </c>
      <c r="AY203" s="68" t="s">
        <v>130</v>
      </c>
    </row>
    <row r="204" spans="2:65" s="13" customFormat="1">
      <c r="B204" s="119"/>
      <c r="C204" s="94"/>
      <c r="D204" s="116" t="s">
        <v>141</v>
      </c>
      <c r="E204" s="120" t="s">
        <v>5</v>
      </c>
      <c r="F204" s="121" t="s">
        <v>273</v>
      </c>
      <c r="G204" s="94"/>
      <c r="H204" s="134">
        <v>0.2</v>
      </c>
      <c r="I204" s="94"/>
      <c r="J204" s="94"/>
      <c r="K204" s="94"/>
      <c r="L204" s="94"/>
      <c r="M204" s="67"/>
      <c r="N204" s="69"/>
      <c r="O204" s="70"/>
      <c r="P204" s="70"/>
      <c r="Q204" s="70"/>
      <c r="R204" s="70"/>
      <c r="S204" s="70"/>
      <c r="T204" s="70"/>
      <c r="U204" s="70"/>
      <c r="V204" s="70"/>
      <c r="W204" s="70"/>
      <c r="X204" s="71"/>
      <c r="AT204" s="68" t="s">
        <v>141</v>
      </c>
      <c r="AU204" s="68" t="s">
        <v>83</v>
      </c>
      <c r="AV204" s="13" t="s">
        <v>83</v>
      </c>
      <c r="AW204" s="13" t="s">
        <v>7</v>
      </c>
      <c r="AX204" s="13" t="s">
        <v>71</v>
      </c>
      <c r="AY204" s="68" t="s">
        <v>130</v>
      </c>
    </row>
    <row r="205" spans="2:65" s="14" customFormat="1">
      <c r="B205" s="122"/>
      <c r="C205" s="95"/>
      <c r="D205" s="123" t="s">
        <v>141</v>
      </c>
      <c r="E205" s="124" t="s">
        <v>5</v>
      </c>
      <c r="F205" s="125" t="s">
        <v>147</v>
      </c>
      <c r="G205" s="95"/>
      <c r="H205" s="135">
        <v>84.338999999999999</v>
      </c>
      <c r="I205" s="95"/>
      <c r="J205" s="95"/>
      <c r="K205" s="95"/>
      <c r="L205" s="95"/>
      <c r="M205" s="72"/>
      <c r="N205" s="73"/>
      <c r="O205" s="74"/>
      <c r="P205" s="74"/>
      <c r="Q205" s="74"/>
      <c r="R205" s="74"/>
      <c r="S205" s="74"/>
      <c r="T205" s="74"/>
      <c r="U205" s="74"/>
      <c r="V205" s="74"/>
      <c r="W205" s="74"/>
      <c r="X205" s="75"/>
      <c r="AT205" s="76" t="s">
        <v>141</v>
      </c>
      <c r="AU205" s="76" t="s">
        <v>83</v>
      </c>
      <c r="AV205" s="14" t="s">
        <v>139</v>
      </c>
      <c r="AW205" s="14" t="s">
        <v>7</v>
      </c>
      <c r="AX205" s="14" t="s">
        <v>76</v>
      </c>
      <c r="AY205" s="76" t="s">
        <v>130</v>
      </c>
    </row>
    <row r="206" spans="2:65" s="34" customFormat="1" ht="22.5" customHeight="1">
      <c r="B206" s="100"/>
      <c r="C206" s="113" t="s">
        <v>12</v>
      </c>
      <c r="D206" s="113" t="s">
        <v>134</v>
      </c>
      <c r="E206" s="114" t="s">
        <v>280</v>
      </c>
      <c r="F206" s="92" t="s">
        <v>281</v>
      </c>
      <c r="G206" s="131" t="s">
        <v>137</v>
      </c>
      <c r="H206" s="132">
        <v>80.102000000000004</v>
      </c>
      <c r="I206" s="10"/>
      <c r="J206" s="10"/>
      <c r="K206" s="91">
        <f>ROUND(P206*H206,2)</f>
        <v>0</v>
      </c>
      <c r="L206" s="92" t="s">
        <v>138</v>
      </c>
      <c r="M206" s="9"/>
      <c r="N206" s="11" t="s">
        <v>5</v>
      </c>
      <c r="O206" s="58" t="s">
        <v>40</v>
      </c>
      <c r="P206" s="36">
        <f>I206+J206</f>
        <v>0</v>
      </c>
      <c r="Q206" s="36">
        <f>ROUND(I206*H206,2)</f>
        <v>0</v>
      </c>
      <c r="R206" s="36">
        <f>ROUND(J206*H206,2)</f>
        <v>0</v>
      </c>
      <c r="S206" s="6"/>
      <c r="T206" s="59">
        <f>S206*H206</f>
        <v>0</v>
      </c>
      <c r="U206" s="59">
        <v>8.8000000000000003E-4</v>
      </c>
      <c r="V206" s="59">
        <f>U206*H206</f>
        <v>7.0489760000000012E-2</v>
      </c>
      <c r="W206" s="59">
        <v>0</v>
      </c>
      <c r="X206" s="60">
        <f>W206*H206</f>
        <v>0</v>
      </c>
      <c r="AR206" s="32" t="s">
        <v>251</v>
      </c>
      <c r="AT206" s="32" t="s">
        <v>134</v>
      </c>
      <c r="AU206" s="32" t="s">
        <v>83</v>
      </c>
      <c r="AY206" s="32" t="s">
        <v>130</v>
      </c>
      <c r="BE206" s="61">
        <f>IF(O206="základní",K206,0)</f>
        <v>0</v>
      </c>
      <c r="BF206" s="61">
        <f>IF(O206="snížená",K206,0)</f>
        <v>0</v>
      </c>
      <c r="BG206" s="61">
        <f>IF(O206="zákl. přenesená",K206,0)</f>
        <v>0</v>
      </c>
      <c r="BH206" s="61">
        <f>IF(O206="sníž. přenesená",K206,0)</f>
        <v>0</v>
      </c>
      <c r="BI206" s="61">
        <f>IF(O206="nulová",K206,0)</f>
        <v>0</v>
      </c>
      <c r="BJ206" s="32" t="s">
        <v>76</v>
      </c>
      <c r="BK206" s="61">
        <f>ROUND(P206*H206,2)</f>
        <v>0</v>
      </c>
      <c r="BL206" s="32" t="s">
        <v>251</v>
      </c>
      <c r="BM206" s="32" t="s">
        <v>282</v>
      </c>
    </row>
    <row r="207" spans="2:65" s="12" customFormat="1">
      <c r="B207" s="115"/>
      <c r="C207" s="93"/>
      <c r="D207" s="116" t="s">
        <v>141</v>
      </c>
      <c r="E207" s="117" t="s">
        <v>5</v>
      </c>
      <c r="F207" s="118" t="s">
        <v>283</v>
      </c>
      <c r="G207" s="93"/>
      <c r="H207" s="133" t="s">
        <v>5</v>
      </c>
      <c r="I207" s="93"/>
      <c r="J207" s="93"/>
      <c r="K207" s="93"/>
      <c r="L207" s="93"/>
      <c r="M207" s="62"/>
      <c r="N207" s="64"/>
      <c r="O207" s="65"/>
      <c r="P207" s="65"/>
      <c r="Q207" s="65"/>
      <c r="R207" s="65"/>
      <c r="S207" s="65"/>
      <c r="T207" s="65"/>
      <c r="U207" s="65"/>
      <c r="V207" s="65"/>
      <c r="W207" s="65"/>
      <c r="X207" s="66"/>
      <c r="AT207" s="63" t="s">
        <v>141</v>
      </c>
      <c r="AU207" s="63" t="s">
        <v>83</v>
      </c>
      <c r="AV207" s="12" t="s">
        <v>76</v>
      </c>
      <c r="AW207" s="12" t="s">
        <v>7</v>
      </c>
      <c r="AX207" s="12" t="s">
        <v>71</v>
      </c>
      <c r="AY207" s="63" t="s">
        <v>130</v>
      </c>
    </row>
    <row r="208" spans="2:65" s="12" customFormat="1">
      <c r="B208" s="115"/>
      <c r="C208" s="93"/>
      <c r="D208" s="116" t="s">
        <v>141</v>
      </c>
      <c r="E208" s="117" t="s">
        <v>5</v>
      </c>
      <c r="F208" s="118" t="s">
        <v>284</v>
      </c>
      <c r="G208" s="93"/>
      <c r="H208" s="133" t="s">
        <v>5</v>
      </c>
      <c r="I208" s="93"/>
      <c r="J208" s="93"/>
      <c r="K208" s="93"/>
      <c r="L208" s="93"/>
      <c r="M208" s="62"/>
      <c r="N208" s="64"/>
      <c r="O208" s="65"/>
      <c r="P208" s="65"/>
      <c r="Q208" s="65"/>
      <c r="R208" s="65"/>
      <c r="S208" s="65"/>
      <c r="T208" s="65"/>
      <c r="U208" s="65"/>
      <c r="V208" s="65"/>
      <c r="W208" s="65"/>
      <c r="X208" s="66"/>
      <c r="AT208" s="63" t="s">
        <v>141</v>
      </c>
      <c r="AU208" s="63" t="s">
        <v>83</v>
      </c>
      <c r="AV208" s="12" t="s">
        <v>76</v>
      </c>
      <c r="AW208" s="12" t="s">
        <v>7</v>
      </c>
      <c r="AX208" s="12" t="s">
        <v>71</v>
      </c>
      <c r="AY208" s="63" t="s">
        <v>130</v>
      </c>
    </row>
    <row r="209" spans="2:65" s="13" customFormat="1">
      <c r="B209" s="119"/>
      <c r="C209" s="94"/>
      <c r="D209" s="116" t="s">
        <v>141</v>
      </c>
      <c r="E209" s="120" t="s">
        <v>5</v>
      </c>
      <c r="F209" s="121" t="s">
        <v>267</v>
      </c>
      <c r="G209" s="94"/>
      <c r="H209" s="134">
        <v>72.459999999999994</v>
      </c>
      <c r="I209" s="94"/>
      <c r="J209" s="94"/>
      <c r="K209" s="94"/>
      <c r="L209" s="94"/>
      <c r="M209" s="67"/>
      <c r="N209" s="69"/>
      <c r="O209" s="70"/>
      <c r="P209" s="70"/>
      <c r="Q209" s="70"/>
      <c r="R209" s="70"/>
      <c r="S209" s="70"/>
      <c r="T209" s="70"/>
      <c r="U209" s="70"/>
      <c r="V209" s="70"/>
      <c r="W209" s="70"/>
      <c r="X209" s="71"/>
      <c r="AT209" s="68" t="s">
        <v>141</v>
      </c>
      <c r="AU209" s="68" t="s">
        <v>83</v>
      </c>
      <c r="AV209" s="13" t="s">
        <v>83</v>
      </c>
      <c r="AW209" s="13" t="s">
        <v>7</v>
      </c>
      <c r="AX209" s="13" t="s">
        <v>71</v>
      </c>
      <c r="AY209" s="68" t="s">
        <v>130</v>
      </c>
    </row>
    <row r="210" spans="2:65" s="12" customFormat="1">
      <c r="B210" s="115"/>
      <c r="C210" s="93"/>
      <c r="D210" s="116" t="s">
        <v>141</v>
      </c>
      <c r="E210" s="117" t="s">
        <v>5</v>
      </c>
      <c r="F210" s="118" t="s">
        <v>285</v>
      </c>
      <c r="G210" s="93"/>
      <c r="H210" s="133" t="s">
        <v>5</v>
      </c>
      <c r="I210" s="93"/>
      <c r="J210" s="93"/>
      <c r="K210" s="93"/>
      <c r="L210" s="93"/>
      <c r="M210" s="62"/>
      <c r="N210" s="64"/>
      <c r="O210" s="65"/>
      <c r="P210" s="65"/>
      <c r="Q210" s="65"/>
      <c r="R210" s="65"/>
      <c r="S210" s="65"/>
      <c r="T210" s="65"/>
      <c r="U210" s="65"/>
      <c r="V210" s="65"/>
      <c r="W210" s="65"/>
      <c r="X210" s="66"/>
      <c r="AT210" s="63" t="s">
        <v>141</v>
      </c>
      <c r="AU210" s="63" t="s">
        <v>83</v>
      </c>
      <c r="AV210" s="12" t="s">
        <v>76</v>
      </c>
      <c r="AW210" s="12" t="s">
        <v>7</v>
      </c>
      <c r="AX210" s="12" t="s">
        <v>71</v>
      </c>
      <c r="AY210" s="63" t="s">
        <v>130</v>
      </c>
    </row>
    <row r="211" spans="2:65" s="13" customFormat="1">
      <c r="B211" s="119"/>
      <c r="C211" s="94"/>
      <c r="D211" s="116" t="s">
        <v>141</v>
      </c>
      <c r="E211" s="120" t="s">
        <v>5</v>
      </c>
      <c r="F211" s="121" t="s">
        <v>286</v>
      </c>
      <c r="G211" s="94"/>
      <c r="H211" s="134">
        <v>6.915</v>
      </c>
      <c r="I211" s="94"/>
      <c r="J211" s="94"/>
      <c r="K211" s="94"/>
      <c r="L211" s="94"/>
      <c r="M211" s="67"/>
      <c r="N211" s="69"/>
      <c r="O211" s="70"/>
      <c r="P211" s="70"/>
      <c r="Q211" s="70"/>
      <c r="R211" s="70"/>
      <c r="S211" s="70"/>
      <c r="T211" s="70"/>
      <c r="U211" s="70"/>
      <c r="V211" s="70"/>
      <c r="W211" s="70"/>
      <c r="X211" s="71"/>
      <c r="AT211" s="68" t="s">
        <v>141</v>
      </c>
      <c r="AU211" s="68" t="s">
        <v>83</v>
      </c>
      <c r="AV211" s="13" t="s">
        <v>83</v>
      </c>
      <c r="AW211" s="13" t="s">
        <v>7</v>
      </c>
      <c r="AX211" s="13" t="s">
        <v>71</v>
      </c>
      <c r="AY211" s="68" t="s">
        <v>130</v>
      </c>
    </row>
    <row r="212" spans="2:65" s="13" customFormat="1">
      <c r="B212" s="119"/>
      <c r="C212" s="94"/>
      <c r="D212" s="116" t="s">
        <v>141</v>
      </c>
      <c r="E212" s="120" t="s">
        <v>5</v>
      </c>
      <c r="F212" s="121" t="s">
        <v>287</v>
      </c>
      <c r="G212" s="94"/>
      <c r="H212" s="134">
        <v>0.72699999999999998</v>
      </c>
      <c r="I212" s="94"/>
      <c r="J212" s="94"/>
      <c r="K212" s="94"/>
      <c r="L212" s="94"/>
      <c r="M212" s="67"/>
      <c r="N212" s="69"/>
      <c r="O212" s="70"/>
      <c r="P212" s="70"/>
      <c r="Q212" s="70"/>
      <c r="R212" s="70"/>
      <c r="S212" s="70"/>
      <c r="T212" s="70"/>
      <c r="U212" s="70"/>
      <c r="V212" s="70"/>
      <c r="W212" s="70"/>
      <c r="X212" s="71"/>
      <c r="AT212" s="68" t="s">
        <v>141</v>
      </c>
      <c r="AU212" s="68" t="s">
        <v>83</v>
      </c>
      <c r="AV212" s="13" t="s">
        <v>83</v>
      </c>
      <c r="AW212" s="13" t="s">
        <v>7</v>
      </c>
      <c r="AX212" s="13" t="s">
        <v>71</v>
      </c>
      <c r="AY212" s="68" t="s">
        <v>130</v>
      </c>
    </row>
    <row r="213" spans="2:65" s="14" customFormat="1">
      <c r="B213" s="122"/>
      <c r="C213" s="95"/>
      <c r="D213" s="123" t="s">
        <v>141</v>
      </c>
      <c r="E213" s="124" t="s">
        <v>5</v>
      </c>
      <c r="F213" s="125" t="s">
        <v>147</v>
      </c>
      <c r="G213" s="95"/>
      <c r="H213" s="135">
        <v>80.102000000000004</v>
      </c>
      <c r="I213" s="95"/>
      <c r="J213" s="95"/>
      <c r="K213" s="95"/>
      <c r="L213" s="95"/>
      <c r="M213" s="72"/>
      <c r="N213" s="73"/>
      <c r="O213" s="74"/>
      <c r="P213" s="74"/>
      <c r="Q213" s="74"/>
      <c r="R213" s="74"/>
      <c r="S213" s="74"/>
      <c r="T213" s="74"/>
      <c r="U213" s="74"/>
      <c r="V213" s="74"/>
      <c r="W213" s="74"/>
      <c r="X213" s="75"/>
      <c r="AT213" s="76" t="s">
        <v>141</v>
      </c>
      <c r="AU213" s="76" t="s">
        <v>83</v>
      </c>
      <c r="AV213" s="14" t="s">
        <v>139</v>
      </c>
      <c r="AW213" s="14" t="s">
        <v>7</v>
      </c>
      <c r="AX213" s="14" t="s">
        <v>76</v>
      </c>
      <c r="AY213" s="76" t="s">
        <v>130</v>
      </c>
    </row>
    <row r="214" spans="2:65" s="34" customFormat="1" ht="22.5" customHeight="1">
      <c r="B214" s="100"/>
      <c r="C214" s="128" t="s">
        <v>251</v>
      </c>
      <c r="D214" s="128" t="s">
        <v>275</v>
      </c>
      <c r="E214" s="129" t="s">
        <v>288</v>
      </c>
      <c r="F214" s="97" t="s">
        <v>289</v>
      </c>
      <c r="G214" s="137" t="s">
        <v>137</v>
      </c>
      <c r="H214" s="138">
        <v>96.122</v>
      </c>
      <c r="I214" s="15"/>
      <c r="J214" s="139"/>
      <c r="K214" s="96">
        <f>ROUND(P214*H214,2)</f>
        <v>0</v>
      </c>
      <c r="L214" s="97" t="s">
        <v>5</v>
      </c>
      <c r="M214" s="77"/>
      <c r="N214" s="16" t="s">
        <v>5</v>
      </c>
      <c r="O214" s="58" t="s">
        <v>40</v>
      </c>
      <c r="P214" s="36">
        <f>I214+J214</f>
        <v>0</v>
      </c>
      <c r="Q214" s="36">
        <f>ROUND(I214*H214,2)</f>
        <v>0</v>
      </c>
      <c r="R214" s="36">
        <f>ROUND(J214*H214,2)</f>
        <v>0</v>
      </c>
      <c r="S214" s="6"/>
      <c r="T214" s="59">
        <f>S214*H214</f>
        <v>0</v>
      </c>
      <c r="U214" s="59">
        <v>3.8800000000000002E-3</v>
      </c>
      <c r="V214" s="59">
        <f>U214*H214</f>
        <v>0.37295336000000001</v>
      </c>
      <c r="W214" s="59">
        <v>0</v>
      </c>
      <c r="X214" s="60">
        <f>W214*H214</f>
        <v>0</v>
      </c>
      <c r="AR214" s="32" t="s">
        <v>278</v>
      </c>
      <c r="AT214" s="32" t="s">
        <v>275</v>
      </c>
      <c r="AU214" s="32" t="s">
        <v>83</v>
      </c>
      <c r="AY214" s="32" t="s">
        <v>130</v>
      </c>
      <c r="BE214" s="61">
        <f>IF(O214="základní",K214,0)</f>
        <v>0</v>
      </c>
      <c r="BF214" s="61">
        <f>IF(O214="snížená",K214,0)</f>
        <v>0</v>
      </c>
      <c r="BG214" s="61">
        <f>IF(O214="zákl. přenesená",K214,0)</f>
        <v>0</v>
      </c>
      <c r="BH214" s="61">
        <f>IF(O214="sníž. přenesená",K214,0)</f>
        <v>0</v>
      </c>
      <c r="BI214" s="61">
        <f>IF(O214="nulová",K214,0)</f>
        <v>0</v>
      </c>
      <c r="BJ214" s="32" t="s">
        <v>76</v>
      </c>
      <c r="BK214" s="61">
        <f>ROUND(P214*H214,2)</f>
        <v>0</v>
      </c>
      <c r="BL214" s="32" t="s">
        <v>251</v>
      </c>
      <c r="BM214" s="32" t="s">
        <v>290</v>
      </c>
    </row>
    <row r="215" spans="2:65" s="12" customFormat="1">
      <c r="B215" s="115"/>
      <c r="C215" s="93"/>
      <c r="D215" s="116" t="s">
        <v>141</v>
      </c>
      <c r="E215" s="117" t="s">
        <v>5</v>
      </c>
      <c r="F215" s="118" t="s">
        <v>291</v>
      </c>
      <c r="G215" s="93"/>
      <c r="H215" s="133" t="s">
        <v>5</v>
      </c>
      <c r="I215" s="93"/>
      <c r="J215" s="93"/>
      <c r="K215" s="93"/>
      <c r="L215" s="93"/>
      <c r="M215" s="62"/>
      <c r="N215" s="64"/>
      <c r="O215" s="65"/>
      <c r="P215" s="65"/>
      <c r="Q215" s="65"/>
      <c r="R215" s="65"/>
      <c r="S215" s="65"/>
      <c r="T215" s="65"/>
      <c r="U215" s="65"/>
      <c r="V215" s="65"/>
      <c r="W215" s="65"/>
      <c r="X215" s="66"/>
      <c r="AT215" s="63" t="s">
        <v>141</v>
      </c>
      <c r="AU215" s="63" t="s">
        <v>83</v>
      </c>
      <c r="AV215" s="12" t="s">
        <v>76</v>
      </c>
      <c r="AW215" s="12" t="s">
        <v>7</v>
      </c>
      <c r="AX215" s="12" t="s">
        <v>71</v>
      </c>
      <c r="AY215" s="63" t="s">
        <v>130</v>
      </c>
    </row>
    <row r="216" spans="2:65" s="12" customFormat="1">
      <c r="B216" s="115"/>
      <c r="C216" s="93"/>
      <c r="D216" s="116" t="s">
        <v>141</v>
      </c>
      <c r="E216" s="117" t="s">
        <v>5</v>
      </c>
      <c r="F216" s="118" t="s">
        <v>283</v>
      </c>
      <c r="G216" s="93"/>
      <c r="H216" s="133" t="s">
        <v>5</v>
      </c>
      <c r="I216" s="93"/>
      <c r="J216" s="93"/>
      <c r="K216" s="93"/>
      <c r="L216" s="93"/>
      <c r="M216" s="62"/>
      <c r="N216" s="64"/>
      <c r="O216" s="65"/>
      <c r="P216" s="65"/>
      <c r="Q216" s="65"/>
      <c r="R216" s="65"/>
      <c r="S216" s="65"/>
      <c r="T216" s="65"/>
      <c r="U216" s="65"/>
      <c r="V216" s="65"/>
      <c r="W216" s="65"/>
      <c r="X216" s="66"/>
      <c r="AT216" s="63" t="s">
        <v>141</v>
      </c>
      <c r="AU216" s="63" t="s">
        <v>83</v>
      </c>
      <c r="AV216" s="12" t="s">
        <v>76</v>
      </c>
      <c r="AW216" s="12" t="s">
        <v>7</v>
      </c>
      <c r="AX216" s="12" t="s">
        <v>71</v>
      </c>
      <c r="AY216" s="63" t="s">
        <v>130</v>
      </c>
    </row>
    <row r="217" spans="2:65" s="12" customFormat="1">
      <c r="B217" s="115"/>
      <c r="C217" s="93"/>
      <c r="D217" s="116" t="s">
        <v>141</v>
      </c>
      <c r="E217" s="117" t="s">
        <v>5</v>
      </c>
      <c r="F217" s="118" t="s">
        <v>284</v>
      </c>
      <c r="G217" s="93"/>
      <c r="H217" s="133" t="s">
        <v>5</v>
      </c>
      <c r="I217" s="93"/>
      <c r="J217" s="93"/>
      <c r="K217" s="93"/>
      <c r="L217" s="93"/>
      <c r="M217" s="62"/>
      <c r="N217" s="64"/>
      <c r="O217" s="65"/>
      <c r="P217" s="65"/>
      <c r="Q217" s="65"/>
      <c r="R217" s="65"/>
      <c r="S217" s="65"/>
      <c r="T217" s="65"/>
      <c r="U217" s="65"/>
      <c r="V217" s="65"/>
      <c r="W217" s="65"/>
      <c r="X217" s="66"/>
      <c r="AT217" s="63" t="s">
        <v>141</v>
      </c>
      <c r="AU217" s="63" t="s">
        <v>83</v>
      </c>
      <c r="AV217" s="12" t="s">
        <v>76</v>
      </c>
      <c r="AW217" s="12" t="s">
        <v>7</v>
      </c>
      <c r="AX217" s="12" t="s">
        <v>71</v>
      </c>
      <c r="AY217" s="63" t="s">
        <v>130</v>
      </c>
    </row>
    <row r="218" spans="2:65" s="13" customFormat="1">
      <c r="B218" s="119"/>
      <c r="C218" s="94"/>
      <c r="D218" s="116" t="s">
        <v>141</v>
      </c>
      <c r="E218" s="120" t="s">
        <v>5</v>
      </c>
      <c r="F218" s="121" t="s">
        <v>292</v>
      </c>
      <c r="G218" s="94"/>
      <c r="H218" s="134">
        <v>86.951999999999998</v>
      </c>
      <c r="I218" s="94"/>
      <c r="J218" s="94"/>
      <c r="K218" s="94"/>
      <c r="L218" s="94"/>
      <c r="M218" s="67"/>
      <c r="N218" s="69"/>
      <c r="O218" s="70"/>
      <c r="P218" s="70"/>
      <c r="Q218" s="70"/>
      <c r="R218" s="70"/>
      <c r="S218" s="70"/>
      <c r="T218" s="70"/>
      <c r="U218" s="70"/>
      <c r="V218" s="70"/>
      <c r="W218" s="70"/>
      <c r="X218" s="71"/>
      <c r="AT218" s="68" t="s">
        <v>141</v>
      </c>
      <c r="AU218" s="68" t="s">
        <v>83</v>
      </c>
      <c r="AV218" s="13" t="s">
        <v>83</v>
      </c>
      <c r="AW218" s="13" t="s">
        <v>7</v>
      </c>
      <c r="AX218" s="13" t="s">
        <v>71</v>
      </c>
      <c r="AY218" s="68" t="s">
        <v>130</v>
      </c>
    </row>
    <row r="219" spans="2:65" s="12" customFormat="1">
      <c r="B219" s="115"/>
      <c r="C219" s="93"/>
      <c r="D219" s="116" t="s">
        <v>141</v>
      </c>
      <c r="E219" s="117" t="s">
        <v>5</v>
      </c>
      <c r="F219" s="118" t="s">
        <v>285</v>
      </c>
      <c r="G219" s="93"/>
      <c r="H219" s="133" t="s">
        <v>5</v>
      </c>
      <c r="I219" s="93"/>
      <c r="J219" s="93"/>
      <c r="K219" s="93"/>
      <c r="L219" s="93"/>
      <c r="M219" s="62"/>
      <c r="N219" s="64"/>
      <c r="O219" s="65"/>
      <c r="P219" s="65"/>
      <c r="Q219" s="65"/>
      <c r="R219" s="65"/>
      <c r="S219" s="65"/>
      <c r="T219" s="65"/>
      <c r="U219" s="65"/>
      <c r="V219" s="65"/>
      <c r="W219" s="65"/>
      <c r="X219" s="66"/>
      <c r="AT219" s="63" t="s">
        <v>141</v>
      </c>
      <c r="AU219" s="63" t="s">
        <v>83</v>
      </c>
      <c r="AV219" s="12" t="s">
        <v>76</v>
      </c>
      <c r="AW219" s="12" t="s">
        <v>7</v>
      </c>
      <c r="AX219" s="12" t="s">
        <v>71</v>
      </c>
      <c r="AY219" s="63" t="s">
        <v>130</v>
      </c>
    </row>
    <row r="220" spans="2:65" s="13" customFormat="1">
      <c r="B220" s="119"/>
      <c r="C220" s="94"/>
      <c r="D220" s="116" t="s">
        <v>141</v>
      </c>
      <c r="E220" s="120" t="s">
        <v>5</v>
      </c>
      <c r="F220" s="121" t="s">
        <v>293</v>
      </c>
      <c r="G220" s="94"/>
      <c r="H220" s="134">
        <v>8.298</v>
      </c>
      <c r="I220" s="94"/>
      <c r="J220" s="94"/>
      <c r="K220" s="94"/>
      <c r="L220" s="94"/>
      <c r="M220" s="67"/>
      <c r="N220" s="69"/>
      <c r="O220" s="70"/>
      <c r="P220" s="70"/>
      <c r="Q220" s="70"/>
      <c r="R220" s="70"/>
      <c r="S220" s="70"/>
      <c r="T220" s="70"/>
      <c r="U220" s="70"/>
      <c r="V220" s="70"/>
      <c r="W220" s="70"/>
      <c r="X220" s="71"/>
      <c r="AT220" s="68" t="s">
        <v>141</v>
      </c>
      <c r="AU220" s="68" t="s">
        <v>83</v>
      </c>
      <c r="AV220" s="13" t="s">
        <v>83</v>
      </c>
      <c r="AW220" s="13" t="s">
        <v>7</v>
      </c>
      <c r="AX220" s="13" t="s">
        <v>71</v>
      </c>
      <c r="AY220" s="68" t="s">
        <v>130</v>
      </c>
    </row>
    <row r="221" spans="2:65" s="13" customFormat="1">
      <c r="B221" s="119"/>
      <c r="C221" s="94"/>
      <c r="D221" s="116" t="s">
        <v>141</v>
      </c>
      <c r="E221" s="120" t="s">
        <v>5</v>
      </c>
      <c r="F221" s="121" t="s">
        <v>294</v>
      </c>
      <c r="G221" s="94"/>
      <c r="H221" s="134">
        <v>0.872</v>
      </c>
      <c r="I221" s="94"/>
      <c r="J221" s="94"/>
      <c r="K221" s="94"/>
      <c r="L221" s="94"/>
      <c r="M221" s="67"/>
      <c r="N221" s="69"/>
      <c r="O221" s="70"/>
      <c r="P221" s="70"/>
      <c r="Q221" s="70"/>
      <c r="R221" s="70"/>
      <c r="S221" s="70"/>
      <c r="T221" s="70"/>
      <c r="U221" s="70"/>
      <c r="V221" s="70"/>
      <c r="W221" s="70"/>
      <c r="X221" s="71"/>
      <c r="AT221" s="68" t="s">
        <v>141</v>
      </c>
      <c r="AU221" s="68" t="s">
        <v>83</v>
      </c>
      <c r="AV221" s="13" t="s">
        <v>83</v>
      </c>
      <c r="AW221" s="13" t="s">
        <v>7</v>
      </c>
      <c r="AX221" s="13" t="s">
        <v>71</v>
      </c>
      <c r="AY221" s="68" t="s">
        <v>130</v>
      </c>
    </row>
    <row r="222" spans="2:65" s="14" customFormat="1">
      <c r="B222" s="122"/>
      <c r="C222" s="95"/>
      <c r="D222" s="123" t="s">
        <v>141</v>
      </c>
      <c r="E222" s="124" t="s">
        <v>5</v>
      </c>
      <c r="F222" s="125" t="s">
        <v>147</v>
      </c>
      <c r="G222" s="95"/>
      <c r="H222" s="135">
        <v>96.122</v>
      </c>
      <c r="I222" s="95"/>
      <c r="J222" s="95"/>
      <c r="K222" s="95"/>
      <c r="L222" s="95"/>
      <c r="M222" s="72"/>
      <c r="N222" s="73"/>
      <c r="O222" s="74"/>
      <c r="P222" s="74"/>
      <c r="Q222" s="74"/>
      <c r="R222" s="74"/>
      <c r="S222" s="74"/>
      <c r="T222" s="74"/>
      <c r="U222" s="74"/>
      <c r="V222" s="74"/>
      <c r="W222" s="74"/>
      <c r="X222" s="75"/>
      <c r="AT222" s="76" t="s">
        <v>141</v>
      </c>
      <c r="AU222" s="76" t="s">
        <v>83</v>
      </c>
      <c r="AV222" s="14" t="s">
        <v>139</v>
      </c>
      <c r="AW222" s="14" t="s">
        <v>7</v>
      </c>
      <c r="AX222" s="14" t="s">
        <v>76</v>
      </c>
      <c r="AY222" s="76" t="s">
        <v>130</v>
      </c>
    </row>
    <row r="223" spans="2:65" s="34" customFormat="1" ht="22.5" customHeight="1">
      <c r="B223" s="100"/>
      <c r="C223" s="113" t="s">
        <v>295</v>
      </c>
      <c r="D223" s="113" t="s">
        <v>134</v>
      </c>
      <c r="E223" s="114" t="s">
        <v>296</v>
      </c>
      <c r="F223" s="92" t="s">
        <v>297</v>
      </c>
      <c r="G223" s="131" t="s">
        <v>137</v>
      </c>
      <c r="H223" s="132">
        <v>133.43600000000001</v>
      </c>
      <c r="I223" s="10"/>
      <c r="J223" s="10"/>
      <c r="K223" s="91">
        <f>ROUND(P223*H223,2)</f>
        <v>0</v>
      </c>
      <c r="L223" s="92" t="s">
        <v>138</v>
      </c>
      <c r="M223" s="9"/>
      <c r="N223" s="11" t="s">
        <v>5</v>
      </c>
      <c r="O223" s="58" t="s">
        <v>40</v>
      </c>
      <c r="P223" s="36">
        <f>I223+J223</f>
        <v>0</v>
      </c>
      <c r="Q223" s="36">
        <f>ROUND(I223*H223,2)</f>
        <v>0</v>
      </c>
      <c r="R223" s="36">
        <f>ROUND(J223*H223,2)</f>
        <v>0</v>
      </c>
      <c r="S223" s="6"/>
      <c r="T223" s="59">
        <f>S223*H223</f>
        <v>0</v>
      </c>
      <c r="U223" s="59">
        <v>1.9000000000000001E-4</v>
      </c>
      <c r="V223" s="59">
        <f>U223*H223</f>
        <v>2.5352840000000001E-2</v>
      </c>
      <c r="W223" s="59">
        <v>0</v>
      </c>
      <c r="X223" s="60">
        <f>W223*H223</f>
        <v>0</v>
      </c>
      <c r="AR223" s="32" t="s">
        <v>251</v>
      </c>
      <c r="AT223" s="32" t="s">
        <v>134</v>
      </c>
      <c r="AU223" s="32" t="s">
        <v>83</v>
      </c>
      <c r="AY223" s="32" t="s">
        <v>130</v>
      </c>
      <c r="BE223" s="61">
        <f>IF(O223="základní",K223,0)</f>
        <v>0</v>
      </c>
      <c r="BF223" s="61">
        <f>IF(O223="snížená",K223,0)</f>
        <v>0</v>
      </c>
      <c r="BG223" s="61">
        <f>IF(O223="zákl. přenesená",K223,0)</f>
        <v>0</v>
      </c>
      <c r="BH223" s="61">
        <f>IF(O223="sníž. přenesená",K223,0)</f>
        <v>0</v>
      </c>
      <c r="BI223" s="61">
        <f>IF(O223="nulová",K223,0)</f>
        <v>0</v>
      </c>
      <c r="BJ223" s="32" t="s">
        <v>76</v>
      </c>
      <c r="BK223" s="61">
        <f>ROUND(P223*H223,2)</f>
        <v>0</v>
      </c>
      <c r="BL223" s="32" t="s">
        <v>251</v>
      </c>
      <c r="BM223" s="32" t="s">
        <v>298</v>
      </c>
    </row>
    <row r="224" spans="2:65" s="12" customFormat="1">
      <c r="B224" s="115"/>
      <c r="C224" s="93"/>
      <c r="D224" s="116" t="s">
        <v>141</v>
      </c>
      <c r="E224" s="117" t="s">
        <v>5</v>
      </c>
      <c r="F224" s="118" t="s">
        <v>299</v>
      </c>
      <c r="G224" s="93"/>
      <c r="H224" s="133" t="s">
        <v>5</v>
      </c>
      <c r="I224" s="93"/>
      <c r="J224" s="93"/>
      <c r="K224" s="93"/>
      <c r="L224" s="93"/>
      <c r="M224" s="62"/>
      <c r="N224" s="64"/>
      <c r="O224" s="65"/>
      <c r="P224" s="65"/>
      <c r="Q224" s="65"/>
      <c r="R224" s="65"/>
      <c r="S224" s="65"/>
      <c r="T224" s="65"/>
      <c r="U224" s="65"/>
      <c r="V224" s="65"/>
      <c r="W224" s="65"/>
      <c r="X224" s="66"/>
      <c r="AT224" s="63" t="s">
        <v>141</v>
      </c>
      <c r="AU224" s="63" t="s">
        <v>83</v>
      </c>
      <c r="AV224" s="12" t="s">
        <v>76</v>
      </c>
      <c r="AW224" s="12" t="s">
        <v>7</v>
      </c>
      <c r="AX224" s="12" t="s">
        <v>71</v>
      </c>
      <c r="AY224" s="63" t="s">
        <v>130</v>
      </c>
    </row>
    <row r="225" spans="2:65" s="12" customFormat="1">
      <c r="B225" s="115"/>
      <c r="C225" s="93"/>
      <c r="D225" s="116" t="s">
        <v>141</v>
      </c>
      <c r="E225" s="117" t="s">
        <v>5</v>
      </c>
      <c r="F225" s="118" t="s">
        <v>300</v>
      </c>
      <c r="G225" s="93"/>
      <c r="H225" s="133" t="s">
        <v>5</v>
      </c>
      <c r="I225" s="93"/>
      <c r="J225" s="93"/>
      <c r="K225" s="93"/>
      <c r="L225" s="93"/>
      <c r="M225" s="62"/>
      <c r="N225" s="64"/>
      <c r="O225" s="65"/>
      <c r="P225" s="65"/>
      <c r="Q225" s="65"/>
      <c r="R225" s="65"/>
      <c r="S225" s="65"/>
      <c r="T225" s="65"/>
      <c r="U225" s="65"/>
      <c r="V225" s="65"/>
      <c r="W225" s="65"/>
      <c r="X225" s="66"/>
      <c r="AT225" s="63" t="s">
        <v>141</v>
      </c>
      <c r="AU225" s="63" t="s">
        <v>83</v>
      </c>
      <c r="AV225" s="12" t="s">
        <v>76</v>
      </c>
      <c r="AW225" s="12" t="s">
        <v>7</v>
      </c>
      <c r="AX225" s="12" t="s">
        <v>71</v>
      </c>
      <c r="AY225" s="63" t="s">
        <v>130</v>
      </c>
    </row>
    <row r="226" spans="2:65" s="13" customFormat="1">
      <c r="B226" s="119"/>
      <c r="C226" s="94"/>
      <c r="D226" s="116" t="s">
        <v>141</v>
      </c>
      <c r="E226" s="120" t="s">
        <v>5</v>
      </c>
      <c r="F226" s="121" t="s">
        <v>301</v>
      </c>
      <c r="G226" s="94"/>
      <c r="H226" s="134">
        <v>72.55</v>
      </c>
      <c r="I226" s="94"/>
      <c r="J226" s="94"/>
      <c r="K226" s="94"/>
      <c r="L226" s="94"/>
      <c r="M226" s="67"/>
      <c r="N226" s="69"/>
      <c r="O226" s="70"/>
      <c r="P226" s="70"/>
      <c r="Q226" s="70"/>
      <c r="R226" s="70"/>
      <c r="S226" s="70"/>
      <c r="T226" s="70"/>
      <c r="U226" s="70"/>
      <c r="V226" s="70"/>
      <c r="W226" s="70"/>
      <c r="X226" s="71"/>
      <c r="AT226" s="68" t="s">
        <v>141</v>
      </c>
      <c r="AU226" s="68" t="s">
        <v>83</v>
      </c>
      <c r="AV226" s="13" t="s">
        <v>83</v>
      </c>
      <c r="AW226" s="13" t="s">
        <v>7</v>
      </c>
      <c r="AX226" s="13" t="s">
        <v>71</v>
      </c>
      <c r="AY226" s="68" t="s">
        <v>130</v>
      </c>
    </row>
    <row r="227" spans="2:65" s="12" customFormat="1">
      <c r="B227" s="115"/>
      <c r="C227" s="93"/>
      <c r="D227" s="116" t="s">
        <v>141</v>
      </c>
      <c r="E227" s="117" t="s">
        <v>5</v>
      </c>
      <c r="F227" s="118" t="s">
        <v>302</v>
      </c>
      <c r="G227" s="93"/>
      <c r="H227" s="133" t="s">
        <v>5</v>
      </c>
      <c r="I227" s="93"/>
      <c r="J227" s="93"/>
      <c r="K227" s="93"/>
      <c r="L227" s="93"/>
      <c r="M227" s="62"/>
      <c r="N227" s="64"/>
      <c r="O227" s="65"/>
      <c r="P227" s="65"/>
      <c r="Q227" s="65"/>
      <c r="R227" s="65"/>
      <c r="S227" s="65"/>
      <c r="T227" s="65"/>
      <c r="U227" s="65"/>
      <c r="V227" s="65"/>
      <c r="W227" s="65"/>
      <c r="X227" s="66"/>
      <c r="AT227" s="63" t="s">
        <v>141</v>
      </c>
      <c r="AU227" s="63" t="s">
        <v>83</v>
      </c>
      <c r="AV227" s="12" t="s">
        <v>76</v>
      </c>
      <c r="AW227" s="12" t="s">
        <v>7</v>
      </c>
      <c r="AX227" s="12" t="s">
        <v>71</v>
      </c>
      <c r="AY227" s="63" t="s">
        <v>130</v>
      </c>
    </row>
    <row r="228" spans="2:65" s="13" customFormat="1">
      <c r="B228" s="119"/>
      <c r="C228" s="94"/>
      <c r="D228" s="116" t="s">
        <v>141</v>
      </c>
      <c r="E228" s="120" t="s">
        <v>5</v>
      </c>
      <c r="F228" s="121" t="s">
        <v>303</v>
      </c>
      <c r="G228" s="94"/>
      <c r="H228" s="134">
        <v>27.66</v>
      </c>
      <c r="I228" s="94"/>
      <c r="J228" s="94"/>
      <c r="K228" s="94"/>
      <c r="L228" s="94"/>
      <c r="M228" s="67"/>
      <c r="N228" s="69"/>
      <c r="O228" s="70"/>
      <c r="P228" s="70"/>
      <c r="Q228" s="70"/>
      <c r="R228" s="70"/>
      <c r="S228" s="70"/>
      <c r="T228" s="70"/>
      <c r="U228" s="70"/>
      <c r="V228" s="70"/>
      <c r="W228" s="70"/>
      <c r="X228" s="71"/>
      <c r="AT228" s="68" t="s">
        <v>141</v>
      </c>
      <c r="AU228" s="68" t="s">
        <v>83</v>
      </c>
      <c r="AV228" s="13" t="s">
        <v>83</v>
      </c>
      <c r="AW228" s="13" t="s">
        <v>7</v>
      </c>
      <c r="AX228" s="13" t="s">
        <v>71</v>
      </c>
      <c r="AY228" s="68" t="s">
        <v>130</v>
      </c>
    </row>
    <row r="229" spans="2:65" s="13" customFormat="1">
      <c r="B229" s="119"/>
      <c r="C229" s="94"/>
      <c r="D229" s="116" t="s">
        <v>141</v>
      </c>
      <c r="E229" s="120" t="s">
        <v>5</v>
      </c>
      <c r="F229" s="121" t="s">
        <v>304</v>
      </c>
      <c r="G229" s="94"/>
      <c r="H229" s="134">
        <v>0.57799999999999996</v>
      </c>
      <c r="I229" s="94"/>
      <c r="J229" s="94"/>
      <c r="K229" s="94"/>
      <c r="L229" s="94"/>
      <c r="M229" s="67"/>
      <c r="N229" s="69"/>
      <c r="O229" s="70"/>
      <c r="P229" s="70"/>
      <c r="Q229" s="70"/>
      <c r="R229" s="70"/>
      <c r="S229" s="70"/>
      <c r="T229" s="70"/>
      <c r="U229" s="70"/>
      <c r="V229" s="70"/>
      <c r="W229" s="70"/>
      <c r="X229" s="71"/>
      <c r="AT229" s="68" t="s">
        <v>141</v>
      </c>
      <c r="AU229" s="68" t="s">
        <v>83</v>
      </c>
      <c r="AV229" s="13" t="s">
        <v>83</v>
      </c>
      <c r="AW229" s="13" t="s">
        <v>7</v>
      </c>
      <c r="AX229" s="13" t="s">
        <v>71</v>
      </c>
      <c r="AY229" s="68" t="s">
        <v>130</v>
      </c>
    </row>
    <row r="230" spans="2:65" s="12" customFormat="1">
      <c r="B230" s="115"/>
      <c r="C230" s="93"/>
      <c r="D230" s="116" t="s">
        <v>141</v>
      </c>
      <c r="E230" s="117" t="s">
        <v>5</v>
      </c>
      <c r="F230" s="118" t="s">
        <v>305</v>
      </c>
      <c r="G230" s="93"/>
      <c r="H230" s="133" t="s">
        <v>5</v>
      </c>
      <c r="I230" s="93"/>
      <c r="J230" s="93"/>
      <c r="K230" s="93"/>
      <c r="L230" s="93"/>
      <c r="M230" s="62"/>
      <c r="N230" s="64"/>
      <c r="O230" s="65"/>
      <c r="P230" s="65"/>
      <c r="Q230" s="65"/>
      <c r="R230" s="65"/>
      <c r="S230" s="65"/>
      <c r="T230" s="65"/>
      <c r="U230" s="65"/>
      <c r="V230" s="65"/>
      <c r="W230" s="65"/>
      <c r="X230" s="66"/>
      <c r="AT230" s="63" t="s">
        <v>141</v>
      </c>
      <c r="AU230" s="63" t="s">
        <v>83</v>
      </c>
      <c r="AV230" s="12" t="s">
        <v>76</v>
      </c>
      <c r="AW230" s="12" t="s">
        <v>7</v>
      </c>
      <c r="AX230" s="12" t="s">
        <v>71</v>
      </c>
      <c r="AY230" s="63" t="s">
        <v>130</v>
      </c>
    </row>
    <row r="231" spans="2:65" s="13" customFormat="1">
      <c r="B231" s="119"/>
      <c r="C231" s="94"/>
      <c r="D231" s="116" t="s">
        <v>141</v>
      </c>
      <c r="E231" s="120" t="s">
        <v>5</v>
      </c>
      <c r="F231" s="121" t="s">
        <v>306</v>
      </c>
      <c r="G231" s="94"/>
      <c r="H231" s="134">
        <v>32.648000000000003</v>
      </c>
      <c r="I231" s="94"/>
      <c r="J231" s="94"/>
      <c r="K231" s="94"/>
      <c r="L231" s="94"/>
      <c r="M231" s="67"/>
      <c r="N231" s="69"/>
      <c r="O231" s="70"/>
      <c r="P231" s="70"/>
      <c r="Q231" s="70"/>
      <c r="R231" s="70"/>
      <c r="S231" s="70"/>
      <c r="T231" s="70"/>
      <c r="U231" s="70"/>
      <c r="V231" s="70"/>
      <c r="W231" s="70"/>
      <c r="X231" s="71"/>
      <c r="AT231" s="68" t="s">
        <v>141</v>
      </c>
      <c r="AU231" s="68" t="s">
        <v>83</v>
      </c>
      <c r="AV231" s="13" t="s">
        <v>83</v>
      </c>
      <c r="AW231" s="13" t="s">
        <v>7</v>
      </c>
      <c r="AX231" s="13" t="s">
        <v>71</v>
      </c>
      <c r="AY231" s="68" t="s">
        <v>130</v>
      </c>
    </row>
    <row r="232" spans="2:65" s="14" customFormat="1">
      <c r="B232" s="122"/>
      <c r="C232" s="95"/>
      <c r="D232" s="123" t="s">
        <v>141</v>
      </c>
      <c r="E232" s="124" t="s">
        <v>5</v>
      </c>
      <c r="F232" s="125" t="s">
        <v>147</v>
      </c>
      <c r="G232" s="95"/>
      <c r="H232" s="135">
        <v>133.43600000000001</v>
      </c>
      <c r="I232" s="95"/>
      <c r="J232" s="95"/>
      <c r="K232" s="95"/>
      <c r="L232" s="95"/>
      <c r="M232" s="72"/>
      <c r="N232" s="73"/>
      <c r="O232" s="74"/>
      <c r="P232" s="74"/>
      <c r="Q232" s="74"/>
      <c r="R232" s="74"/>
      <c r="S232" s="74"/>
      <c r="T232" s="74"/>
      <c r="U232" s="74"/>
      <c r="V232" s="74"/>
      <c r="W232" s="74"/>
      <c r="X232" s="75"/>
      <c r="AT232" s="76" t="s">
        <v>141</v>
      </c>
      <c r="AU232" s="76" t="s">
        <v>83</v>
      </c>
      <c r="AV232" s="14" t="s">
        <v>139</v>
      </c>
      <c r="AW232" s="14" t="s">
        <v>7</v>
      </c>
      <c r="AX232" s="14" t="s">
        <v>76</v>
      </c>
      <c r="AY232" s="76" t="s">
        <v>130</v>
      </c>
    </row>
    <row r="233" spans="2:65" s="34" customFormat="1" ht="22.5" customHeight="1">
      <c r="B233" s="100"/>
      <c r="C233" s="128" t="s">
        <v>307</v>
      </c>
      <c r="D233" s="128" t="s">
        <v>275</v>
      </c>
      <c r="E233" s="129" t="s">
        <v>308</v>
      </c>
      <c r="F233" s="97" t="s">
        <v>309</v>
      </c>
      <c r="G233" s="137" t="s">
        <v>137</v>
      </c>
      <c r="H233" s="138">
        <v>153.452</v>
      </c>
      <c r="I233" s="15"/>
      <c r="J233" s="139"/>
      <c r="K233" s="96">
        <f>ROUND(P233*H233,2)</f>
        <v>0</v>
      </c>
      <c r="L233" s="97" t="s">
        <v>5</v>
      </c>
      <c r="M233" s="77"/>
      <c r="N233" s="16" t="s">
        <v>5</v>
      </c>
      <c r="O233" s="58" t="s">
        <v>40</v>
      </c>
      <c r="P233" s="36">
        <f>I233+J233</f>
        <v>0</v>
      </c>
      <c r="Q233" s="36">
        <f>ROUND(I233*H233,2)</f>
        <v>0</v>
      </c>
      <c r="R233" s="36">
        <f>ROUND(J233*H233,2)</f>
        <v>0</v>
      </c>
      <c r="S233" s="6"/>
      <c r="T233" s="59">
        <f>S233*H233</f>
        <v>0</v>
      </c>
      <c r="U233" s="59">
        <v>2.5400000000000002E-3</v>
      </c>
      <c r="V233" s="59">
        <f>U233*H233</f>
        <v>0.38976808000000002</v>
      </c>
      <c r="W233" s="59">
        <v>0</v>
      </c>
      <c r="X233" s="60">
        <f>W233*H233</f>
        <v>0</v>
      </c>
      <c r="AR233" s="32" t="s">
        <v>278</v>
      </c>
      <c r="AT233" s="32" t="s">
        <v>275</v>
      </c>
      <c r="AU233" s="32" t="s">
        <v>83</v>
      </c>
      <c r="AY233" s="32" t="s">
        <v>130</v>
      </c>
      <c r="BE233" s="61">
        <f>IF(O233="základní",K233,0)</f>
        <v>0</v>
      </c>
      <c r="BF233" s="61">
        <f>IF(O233="snížená",K233,0)</f>
        <v>0</v>
      </c>
      <c r="BG233" s="61">
        <f>IF(O233="zákl. přenesená",K233,0)</f>
        <v>0</v>
      </c>
      <c r="BH233" s="61">
        <f>IF(O233="sníž. přenesená",K233,0)</f>
        <v>0</v>
      </c>
      <c r="BI233" s="61">
        <f>IF(O233="nulová",K233,0)</f>
        <v>0</v>
      </c>
      <c r="BJ233" s="32" t="s">
        <v>76</v>
      </c>
      <c r="BK233" s="61">
        <f>ROUND(P233*H233,2)</f>
        <v>0</v>
      </c>
      <c r="BL233" s="32" t="s">
        <v>251</v>
      </c>
      <c r="BM233" s="32" t="s">
        <v>310</v>
      </c>
    </row>
    <row r="234" spans="2:65" s="12" customFormat="1">
      <c r="B234" s="115"/>
      <c r="C234" s="93"/>
      <c r="D234" s="116" t="s">
        <v>141</v>
      </c>
      <c r="E234" s="117" t="s">
        <v>5</v>
      </c>
      <c r="F234" s="118" t="s">
        <v>311</v>
      </c>
      <c r="G234" s="93"/>
      <c r="H234" s="133" t="s">
        <v>5</v>
      </c>
      <c r="I234" s="93"/>
      <c r="J234" s="93"/>
      <c r="K234" s="93"/>
      <c r="L234" s="93"/>
      <c r="M234" s="62"/>
      <c r="N234" s="64"/>
      <c r="O234" s="65"/>
      <c r="P234" s="65"/>
      <c r="Q234" s="65"/>
      <c r="R234" s="65"/>
      <c r="S234" s="65"/>
      <c r="T234" s="65"/>
      <c r="U234" s="65"/>
      <c r="V234" s="65"/>
      <c r="W234" s="65"/>
      <c r="X234" s="66"/>
      <c r="AT234" s="63" t="s">
        <v>141</v>
      </c>
      <c r="AU234" s="63" t="s">
        <v>83</v>
      </c>
      <c r="AV234" s="12" t="s">
        <v>76</v>
      </c>
      <c r="AW234" s="12" t="s">
        <v>7</v>
      </c>
      <c r="AX234" s="12" t="s">
        <v>71</v>
      </c>
      <c r="AY234" s="63" t="s">
        <v>130</v>
      </c>
    </row>
    <row r="235" spans="2:65" s="12" customFormat="1">
      <c r="B235" s="115"/>
      <c r="C235" s="93"/>
      <c r="D235" s="116" t="s">
        <v>141</v>
      </c>
      <c r="E235" s="117" t="s">
        <v>5</v>
      </c>
      <c r="F235" s="118" t="s">
        <v>299</v>
      </c>
      <c r="G235" s="93"/>
      <c r="H235" s="133" t="s">
        <v>5</v>
      </c>
      <c r="I235" s="93"/>
      <c r="J235" s="93"/>
      <c r="K235" s="93"/>
      <c r="L235" s="93"/>
      <c r="M235" s="62"/>
      <c r="N235" s="64"/>
      <c r="O235" s="65"/>
      <c r="P235" s="65"/>
      <c r="Q235" s="65"/>
      <c r="R235" s="65"/>
      <c r="S235" s="65"/>
      <c r="T235" s="65"/>
      <c r="U235" s="65"/>
      <c r="V235" s="65"/>
      <c r="W235" s="65"/>
      <c r="X235" s="66"/>
      <c r="AT235" s="63" t="s">
        <v>141</v>
      </c>
      <c r="AU235" s="63" t="s">
        <v>83</v>
      </c>
      <c r="AV235" s="12" t="s">
        <v>76</v>
      </c>
      <c r="AW235" s="12" t="s">
        <v>7</v>
      </c>
      <c r="AX235" s="12" t="s">
        <v>71</v>
      </c>
      <c r="AY235" s="63" t="s">
        <v>130</v>
      </c>
    </row>
    <row r="236" spans="2:65" s="12" customFormat="1">
      <c r="B236" s="115"/>
      <c r="C236" s="93"/>
      <c r="D236" s="116" t="s">
        <v>141</v>
      </c>
      <c r="E236" s="117" t="s">
        <v>5</v>
      </c>
      <c r="F236" s="118" t="s">
        <v>300</v>
      </c>
      <c r="G236" s="93"/>
      <c r="H236" s="133" t="s">
        <v>5</v>
      </c>
      <c r="I236" s="93"/>
      <c r="J236" s="93"/>
      <c r="K236" s="93"/>
      <c r="L236" s="93"/>
      <c r="M236" s="62"/>
      <c r="N236" s="64"/>
      <c r="O236" s="65"/>
      <c r="P236" s="65"/>
      <c r="Q236" s="65"/>
      <c r="R236" s="65"/>
      <c r="S236" s="65"/>
      <c r="T236" s="65"/>
      <c r="U236" s="65"/>
      <c r="V236" s="65"/>
      <c r="W236" s="65"/>
      <c r="X236" s="66"/>
      <c r="AT236" s="63" t="s">
        <v>141</v>
      </c>
      <c r="AU236" s="63" t="s">
        <v>83</v>
      </c>
      <c r="AV236" s="12" t="s">
        <v>76</v>
      </c>
      <c r="AW236" s="12" t="s">
        <v>7</v>
      </c>
      <c r="AX236" s="12" t="s">
        <v>71</v>
      </c>
      <c r="AY236" s="63" t="s">
        <v>130</v>
      </c>
    </row>
    <row r="237" spans="2:65" s="13" customFormat="1">
      <c r="B237" s="119"/>
      <c r="C237" s="94"/>
      <c r="D237" s="116" t="s">
        <v>141</v>
      </c>
      <c r="E237" s="120" t="s">
        <v>5</v>
      </c>
      <c r="F237" s="121" t="s">
        <v>312</v>
      </c>
      <c r="G237" s="94"/>
      <c r="H237" s="134">
        <v>83.433000000000007</v>
      </c>
      <c r="I237" s="94"/>
      <c r="J237" s="94"/>
      <c r="K237" s="94"/>
      <c r="L237" s="94"/>
      <c r="M237" s="67"/>
      <c r="N237" s="69"/>
      <c r="O237" s="70"/>
      <c r="P237" s="70"/>
      <c r="Q237" s="70"/>
      <c r="R237" s="70"/>
      <c r="S237" s="70"/>
      <c r="T237" s="70"/>
      <c r="U237" s="70"/>
      <c r="V237" s="70"/>
      <c r="W237" s="70"/>
      <c r="X237" s="71"/>
      <c r="AT237" s="68" t="s">
        <v>141</v>
      </c>
      <c r="AU237" s="68" t="s">
        <v>83</v>
      </c>
      <c r="AV237" s="13" t="s">
        <v>83</v>
      </c>
      <c r="AW237" s="13" t="s">
        <v>7</v>
      </c>
      <c r="AX237" s="13" t="s">
        <v>71</v>
      </c>
      <c r="AY237" s="68" t="s">
        <v>130</v>
      </c>
    </row>
    <row r="238" spans="2:65" s="12" customFormat="1">
      <c r="B238" s="115"/>
      <c r="C238" s="93"/>
      <c r="D238" s="116" t="s">
        <v>141</v>
      </c>
      <c r="E238" s="117" t="s">
        <v>5</v>
      </c>
      <c r="F238" s="118" t="s">
        <v>302</v>
      </c>
      <c r="G238" s="93"/>
      <c r="H238" s="133" t="s">
        <v>5</v>
      </c>
      <c r="I238" s="93"/>
      <c r="J238" s="93"/>
      <c r="K238" s="93"/>
      <c r="L238" s="93"/>
      <c r="M238" s="62"/>
      <c r="N238" s="64"/>
      <c r="O238" s="65"/>
      <c r="P238" s="65"/>
      <c r="Q238" s="65"/>
      <c r="R238" s="65"/>
      <c r="S238" s="65"/>
      <c r="T238" s="65"/>
      <c r="U238" s="65"/>
      <c r="V238" s="65"/>
      <c r="W238" s="65"/>
      <c r="X238" s="66"/>
      <c r="AT238" s="63" t="s">
        <v>141</v>
      </c>
      <c r="AU238" s="63" t="s">
        <v>83</v>
      </c>
      <c r="AV238" s="12" t="s">
        <v>76</v>
      </c>
      <c r="AW238" s="12" t="s">
        <v>7</v>
      </c>
      <c r="AX238" s="12" t="s">
        <v>71</v>
      </c>
      <c r="AY238" s="63" t="s">
        <v>130</v>
      </c>
    </row>
    <row r="239" spans="2:65" s="13" customFormat="1">
      <c r="B239" s="119"/>
      <c r="C239" s="94"/>
      <c r="D239" s="116" t="s">
        <v>141</v>
      </c>
      <c r="E239" s="120" t="s">
        <v>5</v>
      </c>
      <c r="F239" s="121" t="s">
        <v>313</v>
      </c>
      <c r="G239" s="94"/>
      <c r="H239" s="134">
        <v>31.809000000000001</v>
      </c>
      <c r="I239" s="94"/>
      <c r="J239" s="94"/>
      <c r="K239" s="94"/>
      <c r="L239" s="94"/>
      <c r="M239" s="67"/>
      <c r="N239" s="69"/>
      <c r="O239" s="70"/>
      <c r="P239" s="70"/>
      <c r="Q239" s="70"/>
      <c r="R239" s="70"/>
      <c r="S239" s="70"/>
      <c r="T239" s="70"/>
      <c r="U239" s="70"/>
      <c r="V239" s="70"/>
      <c r="W239" s="70"/>
      <c r="X239" s="71"/>
      <c r="AT239" s="68" t="s">
        <v>141</v>
      </c>
      <c r="AU239" s="68" t="s">
        <v>83</v>
      </c>
      <c r="AV239" s="13" t="s">
        <v>83</v>
      </c>
      <c r="AW239" s="13" t="s">
        <v>7</v>
      </c>
      <c r="AX239" s="13" t="s">
        <v>71</v>
      </c>
      <c r="AY239" s="68" t="s">
        <v>130</v>
      </c>
    </row>
    <row r="240" spans="2:65" s="13" customFormat="1">
      <c r="B240" s="119"/>
      <c r="C240" s="94"/>
      <c r="D240" s="116" t="s">
        <v>141</v>
      </c>
      <c r="E240" s="120" t="s">
        <v>5</v>
      </c>
      <c r="F240" s="121" t="s">
        <v>314</v>
      </c>
      <c r="G240" s="94"/>
      <c r="H240" s="134">
        <v>0.66500000000000004</v>
      </c>
      <c r="I240" s="94"/>
      <c r="J240" s="94"/>
      <c r="K240" s="94"/>
      <c r="L240" s="94"/>
      <c r="M240" s="67"/>
      <c r="N240" s="69"/>
      <c r="O240" s="70"/>
      <c r="P240" s="70"/>
      <c r="Q240" s="70"/>
      <c r="R240" s="70"/>
      <c r="S240" s="70"/>
      <c r="T240" s="70"/>
      <c r="U240" s="70"/>
      <c r="V240" s="70"/>
      <c r="W240" s="70"/>
      <c r="X240" s="71"/>
      <c r="AT240" s="68" t="s">
        <v>141</v>
      </c>
      <c r="AU240" s="68" t="s">
        <v>83</v>
      </c>
      <c r="AV240" s="13" t="s">
        <v>83</v>
      </c>
      <c r="AW240" s="13" t="s">
        <v>7</v>
      </c>
      <c r="AX240" s="13" t="s">
        <v>71</v>
      </c>
      <c r="AY240" s="68" t="s">
        <v>130</v>
      </c>
    </row>
    <row r="241" spans="2:65" s="12" customFormat="1">
      <c r="B241" s="115"/>
      <c r="C241" s="93"/>
      <c r="D241" s="116" t="s">
        <v>141</v>
      </c>
      <c r="E241" s="117" t="s">
        <v>5</v>
      </c>
      <c r="F241" s="118" t="s">
        <v>305</v>
      </c>
      <c r="G241" s="93"/>
      <c r="H241" s="133" t="s">
        <v>5</v>
      </c>
      <c r="I241" s="93"/>
      <c r="J241" s="93"/>
      <c r="K241" s="93"/>
      <c r="L241" s="93"/>
      <c r="M241" s="62"/>
      <c r="N241" s="64"/>
      <c r="O241" s="65"/>
      <c r="P241" s="65"/>
      <c r="Q241" s="65"/>
      <c r="R241" s="65"/>
      <c r="S241" s="65"/>
      <c r="T241" s="65"/>
      <c r="U241" s="65"/>
      <c r="V241" s="65"/>
      <c r="W241" s="65"/>
      <c r="X241" s="66"/>
      <c r="AT241" s="63" t="s">
        <v>141</v>
      </c>
      <c r="AU241" s="63" t="s">
        <v>83</v>
      </c>
      <c r="AV241" s="12" t="s">
        <v>76</v>
      </c>
      <c r="AW241" s="12" t="s">
        <v>7</v>
      </c>
      <c r="AX241" s="12" t="s">
        <v>71</v>
      </c>
      <c r="AY241" s="63" t="s">
        <v>130</v>
      </c>
    </row>
    <row r="242" spans="2:65" s="13" customFormat="1">
      <c r="B242" s="119"/>
      <c r="C242" s="94"/>
      <c r="D242" s="116" t="s">
        <v>141</v>
      </c>
      <c r="E242" s="120" t="s">
        <v>5</v>
      </c>
      <c r="F242" s="121" t="s">
        <v>315</v>
      </c>
      <c r="G242" s="94"/>
      <c r="H242" s="134">
        <v>37.545000000000002</v>
      </c>
      <c r="I242" s="94"/>
      <c r="J242" s="94"/>
      <c r="K242" s="94"/>
      <c r="L242" s="94"/>
      <c r="M242" s="67"/>
      <c r="N242" s="69"/>
      <c r="O242" s="70"/>
      <c r="P242" s="70"/>
      <c r="Q242" s="70"/>
      <c r="R242" s="70"/>
      <c r="S242" s="70"/>
      <c r="T242" s="70"/>
      <c r="U242" s="70"/>
      <c r="V242" s="70"/>
      <c r="W242" s="70"/>
      <c r="X242" s="71"/>
      <c r="AT242" s="68" t="s">
        <v>141</v>
      </c>
      <c r="AU242" s="68" t="s">
        <v>83</v>
      </c>
      <c r="AV242" s="13" t="s">
        <v>83</v>
      </c>
      <c r="AW242" s="13" t="s">
        <v>7</v>
      </c>
      <c r="AX242" s="13" t="s">
        <v>71</v>
      </c>
      <c r="AY242" s="68" t="s">
        <v>130</v>
      </c>
    </row>
    <row r="243" spans="2:65" s="14" customFormat="1">
      <c r="B243" s="122"/>
      <c r="C243" s="95"/>
      <c r="D243" s="123" t="s">
        <v>141</v>
      </c>
      <c r="E243" s="124" t="s">
        <v>5</v>
      </c>
      <c r="F243" s="125" t="s">
        <v>147</v>
      </c>
      <c r="G243" s="95"/>
      <c r="H243" s="135">
        <v>153.452</v>
      </c>
      <c r="I243" s="95"/>
      <c r="J243" s="95"/>
      <c r="K243" s="95"/>
      <c r="L243" s="95"/>
      <c r="M243" s="72"/>
      <c r="N243" s="73"/>
      <c r="O243" s="74"/>
      <c r="P243" s="74"/>
      <c r="Q243" s="74"/>
      <c r="R243" s="74"/>
      <c r="S243" s="74"/>
      <c r="T243" s="74"/>
      <c r="U243" s="74"/>
      <c r="V243" s="74"/>
      <c r="W243" s="74"/>
      <c r="X243" s="75"/>
      <c r="AT243" s="76" t="s">
        <v>141</v>
      </c>
      <c r="AU243" s="76" t="s">
        <v>83</v>
      </c>
      <c r="AV243" s="14" t="s">
        <v>139</v>
      </c>
      <c r="AW243" s="14" t="s">
        <v>7</v>
      </c>
      <c r="AX243" s="14" t="s">
        <v>76</v>
      </c>
      <c r="AY243" s="76" t="s">
        <v>130</v>
      </c>
    </row>
    <row r="244" spans="2:65" s="34" customFormat="1" ht="22.5" customHeight="1">
      <c r="B244" s="100"/>
      <c r="C244" s="113" t="s">
        <v>11</v>
      </c>
      <c r="D244" s="113" t="s">
        <v>134</v>
      </c>
      <c r="E244" s="114" t="s">
        <v>316</v>
      </c>
      <c r="F244" s="92" t="s">
        <v>317</v>
      </c>
      <c r="G244" s="131" t="s">
        <v>137</v>
      </c>
      <c r="H244" s="132">
        <v>88.25</v>
      </c>
      <c r="I244" s="10"/>
      <c r="J244" s="10"/>
      <c r="K244" s="91">
        <f>ROUND(P244*H244,2)</f>
        <v>0</v>
      </c>
      <c r="L244" s="92" t="s">
        <v>138</v>
      </c>
      <c r="M244" s="9"/>
      <c r="N244" s="11" t="s">
        <v>5</v>
      </c>
      <c r="O244" s="58" t="s">
        <v>40</v>
      </c>
      <c r="P244" s="36">
        <f>I244+J244</f>
        <v>0</v>
      </c>
      <c r="Q244" s="36">
        <f>ROUND(I244*H244,2)</f>
        <v>0</v>
      </c>
      <c r="R244" s="36">
        <f>ROUND(J244*H244,2)</f>
        <v>0</v>
      </c>
      <c r="S244" s="6"/>
      <c r="T244" s="59">
        <f>S244*H244</f>
        <v>0</v>
      </c>
      <c r="U244" s="59">
        <v>0</v>
      </c>
      <c r="V244" s="59">
        <f>U244*H244</f>
        <v>0</v>
      </c>
      <c r="W244" s="59">
        <v>0</v>
      </c>
      <c r="X244" s="60">
        <f>W244*H244</f>
        <v>0</v>
      </c>
      <c r="AR244" s="32" t="s">
        <v>251</v>
      </c>
      <c r="AT244" s="32" t="s">
        <v>134</v>
      </c>
      <c r="AU244" s="32" t="s">
        <v>83</v>
      </c>
      <c r="AY244" s="32" t="s">
        <v>130</v>
      </c>
      <c r="BE244" s="61">
        <f>IF(O244="základní",K244,0)</f>
        <v>0</v>
      </c>
      <c r="BF244" s="61">
        <f>IF(O244="snížená",K244,0)</f>
        <v>0</v>
      </c>
      <c r="BG244" s="61">
        <f>IF(O244="zákl. přenesená",K244,0)</f>
        <v>0</v>
      </c>
      <c r="BH244" s="61">
        <f>IF(O244="sníž. přenesená",K244,0)</f>
        <v>0</v>
      </c>
      <c r="BI244" s="61">
        <f>IF(O244="nulová",K244,0)</f>
        <v>0</v>
      </c>
      <c r="BJ244" s="32" t="s">
        <v>76</v>
      </c>
      <c r="BK244" s="61">
        <f>ROUND(P244*H244,2)</f>
        <v>0</v>
      </c>
      <c r="BL244" s="32" t="s">
        <v>251</v>
      </c>
      <c r="BM244" s="32" t="s">
        <v>318</v>
      </c>
    </row>
    <row r="245" spans="2:65" s="12" customFormat="1">
      <c r="B245" s="115"/>
      <c r="C245" s="93"/>
      <c r="D245" s="116" t="s">
        <v>141</v>
      </c>
      <c r="E245" s="117" t="s">
        <v>5</v>
      </c>
      <c r="F245" s="118" t="s">
        <v>300</v>
      </c>
      <c r="G245" s="93"/>
      <c r="H245" s="133" t="s">
        <v>5</v>
      </c>
      <c r="I245" s="93"/>
      <c r="J245" s="93"/>
      <c r="K245" s="93"/>
      <c r="L245" s="93"/>
      <c r="M245" s="62"/>
      <c r="N245" s="64"/>
      <c r="O245" s="65"/>
      <c r="P245" s="65"/>
      <c r="Q245" s="65"/>
      <c r="R245" s="65"/>
      <c r="S245" s="65"/>
      <c r="T245" s="65"/>
      <c r="U245" s="65"/>
      <c r="V245" s="65"/>
      <c r="W245" s="65"/>
      <c r="X245" s="66"/>
      <c r="AT245" s="63" t="s">
        <v>141</v>
      </c>
      <c r="AU245" s="63" t="s">
        <v>83</v>
      </c>
      <c r="AV245" s="12" t="s">
        <v>76</v>
      </c>
      <c r="AW245" s="12" t="s">
        <v>7</v>
      </c>
      <c r="AX245" s="12" t="s">
        <v>71</v>
      </c>
      <c r="AY245" s="63" t="s">
        <v>130</v>
      </c>
    </row>
    <row r="246" spans="2:65" s="13" customFormat="1">
      <c r="B246" s="119"/>
      <c r="C246" s="94"/>
      <c r="D246" s="116" t="s">
        <v>141</v>
      </c>
      <c r="E246" s="120" t="s">
        <v>5</v>
      </c>
      <c r="F246" s="121" t="s">
        <v>301</v>
      </c>
      <c r="G246" s="94"/>
      <c r="H246" s="134">
        <v>72.55</v>
      </c>
      <c r="I246" s="94"/>
      <c r="J246" s="94"/>
      <c r="K246" s="94"/>
      <c r="L246" s="94"/>
      <c r="M246" s="67"/>
      <c r="N246" s="69"/>
      <c r="O246" s="70"/>
      <c r="P246" s="70"/>
      <c r="Q246" s="70"/>
      <c r="R246" s="70"/>
      <c r="S246" s="70"/>
      <c r="T246" s="70"/>
      <c r="U246" s="70"/>
      <c r="V246" s="70"/>
      <c r="W246" s="70"/>
      <c r="X246" s="71"/>
      <c r="AT246" s="68" t="s">
        <v>141</v>
      </c>
      <c r="AU246" s="68" t="s">
        <v>83</v>
      </c>
      <c r="AV246" s="13" t="s">
        <v>83</v>
      </c>
      <c r="AW246" s="13" t="s">
        <v>7</v>
      </c>
      <c r="AX246" s="13" t="s">
        <v>71</v>
      </c>
      <c r="AY246" s="68" t="s">
        <v>130</v>
      </c>
    </row>
    <row r="247" spans="2:65" s="12" customFormat="1">
      <c r="B247" s="115"/>
      <c r="C247" s="93"/>
      <c r="D247" s="116" t="s">
        <v>141</v>
      </c>
      <c r="E247" s="117" t="s">
        <v>5</v>
      </c>
      <c r="F247" s="118" t="s">
        <v>302</v>
      </c>
      <c r="G247" s="93"/>
      <c r="H247" s="133" t="s">
        <v>5</v>
      </c>
      <c r="I247" s="93"/>
      <c r="J247" s="93"/>
      <c r="K247" s="93"/>
      <c r="L247" s="93"/>
      <c r="M247" s="62"/>
      <c r="N247" s="64"/>
      <c r="O247" s="65"/>
      <c r="P247" s="65"/>
      <c r="Q247" s="65"/>
      <c r="R247" s="65"/>
      <c r="S247" s="65"/>
      <c r="T247" s="65"/>
      <c r="U247" s="65"/>
      <c r="V247" s="65"/>
      <c r="W247" s="65"/>
      <c r="X247" s="66"/>
      <c r="AT247" s="63" t="s">
        <v>141</v>
      </c>
      <c r="AU247" s="63" t="s">
        <v>83</v>
      </c>
      <c r="AV247" s="12" t="s">
        <v>76</v>
      </c>
      <c r="AW247" s="12" t="s">
        <v>7</v>
      </c>
      <c r="AX247" s="12" t="s">
        <v>71</v>
      </c>
      <c r="AY247" s="63" t="s">
        <v>130</v>
      </c>
    </row>
    <row r="248" spans="2:65" s="13" customFormat="1">
      <c r="B248" s="119"/>
      <c r="C248" s="94"/>
      <c r="D248" s="116" t="s">
        <v>141</v>
      </c>
      <c r="E248" s="120" t="s">
        <v>5</v>
      </c>
      <c r="F248" s="121" t="s">
        <v>319</v>
      </c>
      <c r="G248" s="94"/>
      <c r="H248" s="134">
        <v>10.372999999999999</v>
      </c>
      <c r="I248" s="94"/>
      <c r="J248" s="94"/>
      <c r="K248" s="94"/>
      <c r="L248" s="94"/>
      <c r="M248" s="67"/>
      <c r="N248" s="69"/>
      <c r="O248" s="70"/>
      <c r="P248" s="70"/>
      <c r="Q248" s="70"/>
      <c r="R248" s="70"/>
      <c r="S248" s="70"/>
      <c r="T248" s="70"/>
      <c r="U248" s="70"/>
      <c r="V248" s="70"/>
      <c r="W248" s="70"/>
      <c r="X248" s="71"/>
      <c r="AT248" s="68" t="s">
        <v>141</v>
      </c>
      <c r="AU248" s="68" t="s">
        <v>83</v>
      </c>
      <c r="AV248" s="13" t="s">
        <v>83</v>
      </c>
      <c r="AW248" s="13" t="s">
        <v>7</v>
      </c>
      <c r="AX248" s="13" t="s">
        <v>71</v>
      </c>
      <c r="AY248" s="68" t="s">
        <v>130</v>
      </c>
    </row>
    <row r="249" spans="2:65" s="13" customFormat="1">
      <c r="B249" s="119"/>
      <c r="C249" s="94"/>
      <c r="D249" s="116" t="s">
        <v>141</v>
      </c>
      <c r="E249" s="120" t="s">
        <v>5</v>
      </c>
      <c r="F249" s="121" t="s">
        <v>320</v>
      </c>
      <c r="G249" s="94"/>
      <c r="H249" s="134">
        <v>0.18099999999999999</v>
      </c>
      <c r="I249" s="94"/>
      <c r="J249" s="94"/>
      <c r="K249" s="94"/>
      <c r="L249" s="94"/>
      <c r="M249" s="67"/>
      <c r="N249" s="69"/>
      <c r="O249" s="70"/>
      <c r="P249" s="70"/>
      <c r="Q249" s="70"/>
      <c r="R249" s="70"/>
      <c r="S249" s="70"/>
      <c r="T249" s="70"/>
      <c r="U249" s="70"/>
      <c r="V249" s="70"/>
      <c r="W249" s="70"/>
      <c r="X249" s="71"/>
      <c r="AT249" s="68" t="s">
        <v>141</v>
      </c>
      <c r="AU249" s="68" t="s">
        <v>83</v>
      </c>
      <c r="AV249" s="13" t="s">
        <v>83</v>
      </c>
      <c r="AW249" s="13" t="s">
        <v>7</v>
      </c>
      <c r="AX249" s="13" t="s">
        <v>71</v>
      </c>
      <c r="AY249" s="68" t="s">
        <v>130</v>
      </c>
    </row>
    <row r="250" spans="2:65" s="13" customFormat="1">
      <c r="B250" s="119"/>
      <c r="C250" s="94"/>
      <c r="D250" s="116" t="s">
        <v>141</v>
      </c>
      <c r="E250" s="120" t="s">
        <v>5</v>
      </c>
      <c r="F250" s="121" t="s">
        <v>321</v>
      </c>
      <c r="G250" s="94"/>
      <c r="H250" s="134">
        <v>5.1459999999999999</v>
      </c>
      <c r="I250" s="94"/>
      <c r="J250" s="94"/>
      <c r="K250" s="94"/>
      <c r="L250" s="94"/>
      <c r="M250" s="67"/>
      <c r="N250" s="69"/>
      <c r="O250" s="70"/>
      <c r="P250" s="70"/>
      <c r="Q250" s="70"/>
      <c r="R250" s="70"/>
      <c r="S250" s="70"/>
      <c r="T250" s="70"/>
      <c r="U250" s="70"/>
      <c r="V250" s="70"/>
      <c r="W250" s="70"/>
      <c r="X250" s="71"/>
      <c r="AT250" s="68" t="s">
        <v>141</v>
      </c>
      <c r="AU250" s="68" t="s">
        <v>83</v>
      </c>
      <c r="AV250" s="13" t="s">
        <v>83</v>
      </c>
      <c r="AW250" s="13" t="s">
        <v>7</v>
      </c>
      <c r="AX250" s="13" t="s">
        <v>71</v>
      </c>
      <c r="AY250" s="68" t="s">
        <v>130</v>
      </c>
    </row>
    <row r="251" spans="2:65" s="14" customFormat="1">
      <c r="B251" s="122"/>
      <c r="C251" s="95"/>
      <c r="D251" s="123" t="s">
        <v>141</v>
      </c>
      <c r="E251" s="124" t="s">
        <v>5</v>
      </c>
      <c r="F251" s="125" t="s">
        <v>147</v>
      </c>
      <c r="G251" s="95"/>
      <c r="H251" s="135">
        <v>88.25</v>
      </c>
      <c r="I251" s="95"/>
      <c r="J251" s="95"/>
      <c r="K251" s="95"/>
      <c r="L251" s="95"/>
      <c r="M251" s="72"/>
      <c r="N251" s="73"/>
      <c r="O251" s="74"/>
      <c r="P251" s="74"/>
      <c r="Q251" s="74"/>
      <c r="R251" s="74"/>
      <c r="S251" s="74"/>
      <c r="T251" s="74"/>
      <c r="U251" s="74"/>
      <c r="V251" s="74"/>
      <c r="W251" s="74"/>
      <c r="X251" s="75"/>
      <c r="AT251" s="76" t="s">
        <v>141</v>
      </c>
      <c r="AU251" s="76" t="s">
        <v>83</v>
      </c>
      <c r="AV251" s="14" t="s">
        <v>139</v>
      </c>
      <c r="AW251" s="14" t="s">
        <v>7</v>
      </c>
      <c r="AX251" s="14" t="s">
        <v>76</v>
      </c>
      <c r="AY251" s="76" t="s">
        <v>130</v>
      </c>
    </row>
    <row r="252" spans="2:65" s="34" customFormat="1" ht="22.5" customHeight="1">
      <c r="B252" s="100"/>
      <c r="C252" s="128" t="s">
        <v>322</v>
      </c>
      <c r="D252" s="128" t="s">
        <v>275</v>
      </c>
      <c r="E252" s="129" t="s">
        <v>323</v>
      </c>
      <c r="F252" s="97" t="s">
        <v>324</v>
      </c>
      <c r="G252" s="137" t="s">
        <v>137</v>
      </c>
      <c r="H252" s="138">
        <v>101.48699999999999</v>
      </c>
      <c r="I252" s="15"/>
      <c r="J252" s="139"/>
      <c r="K252" s="96">
        <f>ROUND(P252*H252,2)</f>
        <v>0</v>
      </c>
      <c r="L252" s="97" t="s">
        <v>5</v>
      </c>
      <c r="M252" s="77"/>
      <c r="N252" s="16" t="s">
        <v>5</v>
      </c>
      <c r="O252" s="58" t="s">
        <v>40</v>
      </c>
      <c r="P252" s="36">
        <f>I252+J252</f>
        <v>0</v>
      </c>
      <c r="Q252" s="36">
        <f>ROUND(I252*H252,2)</f>
        <v>0</v>
      </c>
      <c r="R252" s="36">
        <f>ROUND(J252*H252,2)</f>
        <v>0</v>
      </c>
      <c r="S252" s="6"/>
      <c r="T252" s="59">
        <f>S252*H252</f>
        <v>0</v>
      </c>
      <c r="U252" s="59">
        <v>2.0000000000000001E-4</v>
      </c>
      <c r="V252" s="59">
        <f>U252*H252</f>
        <v>2.02974E-2</v>
      </c>
      <c r="W252" s="59">
        <v>0</v>
      </c>
      <c r="X252" s="60">
        <f>W252*H252</f>
        <v>0</v>
      </c>
      <c r="AR252" s="32" t="s">
        <v>278</v>
      </c>
      <c r="AT252" s="32" t="s">
        <v>275</v>
      </c>
      <c r="AU252" s="32" t="s">
        <v>83</v>
      </c>
      <c r="AY252" s="32" t="s">
        <v>130</v>
      </c>
      <c r="BE252" s="61">
        <f>IF(O252="základní",K252,0)</f>
        <v>0</v>
      </c>
      <c r="BF252" s="61">
        <f>IF(O252="snížená",K252,0)</f>
        <v>0</v>
      </c>
      <c r="BG252" s="61">
        <f>IF(O252="zákl. přenesená",K252,0)</f>
        <v>0</v>
      </c>
      <c r="BH252" s="61">
        <f>IF(O252="sníž. přenesená",K252,0)</f>
        <v>0</v>
      </c>
      <c r="BI252" s="61">
        <f>IF(O252="nulová",K252,0)</f>
        <v>0</v>
      </c>
      <c r="BJ252" s="32" t="s">
        <v>76</v>
      </c>
      <c r="BK252" s="61">
        <f>ROUND(P252*H252,2)</f>
        <v>0</v>
      </c>
      <c r="BL252" s="32" t="s">
        <v>251</v>
      </c>
      <c r="BM252" s="32" t="s">
        <v>325</v>
      </c>
    </row>
    <row r="253" spans="2:65" s="12" customFormat="1">
      <c r="B253" s="115"/>
      <c r="C253" s="93"/>
      <c r="D253" s="116" t="s">
        <v>141</v>
      </c>
      <c r="E253" s="117" t="s">
        <v>5</v>
      </c>
      <c r="F253" s="118" t="s">
        <v>311</v>
      </c>
      <c r="G253" s="93"/>
      <c r="H253" s="133" t="s">
        <v>5</v>
      </c>
      <c r="I253" s="93"/>
      <c r="J253" s="93"/>
      <c r="K253" s="93"/>
      <c r="L253" s="93"/>
      <c r="M253" s="62"/>
      <c r="N253" s="64"/>
      <c r="O253" s="65"/>
      <c r="P253" s="65"/>
      <c r="Q253" s="65"/>
      <c r="R253" s="65"/>
      <c r="S253" s="65"/>
      <c r="T253" s="65"/>
      <c r="U253" s="65"/>
      <c r="V253" s="65"/>
      <c r="W253" s="65"/>
      <c r="X253" s="66"/>
      <c r="AT253" s="63" t="s">
        <v>141</v>
      </c>
      <c r="AU253" s="63" t="s">
        <v>83</v>
      </c>
      <c r="AV253" s="12" t="s">
        <v>76</v>
      </c>
      <c r="AW253" s="12" t="s">
        <v>7</v>
      </c>
      <c r="AX253" s="12" t="s">
        <v>71</v>
      </c>
      <c r="AY253" s="63" t="s">
        <v>130</v>
      </c>
    </row>
    <row r="254" spans="2:65" s="12" customFormat="1">
      <c r="B254" s="115"/>
      <c r="C254" s="93"/>
      <c r="D254" s="116" t="s">
        <v>141</v>
      </c>
      <c r="E254" s="117" t="s">
        <v>5</v>
      </c>
      <c r="F254" s="118" t="s">
        <v>300</v>
      </c>
      <c r="G254" s="93"/>
      <c r="H254" s="133" t="s">
        <v>5</v>
      </c>
      <c r="I254" s="93"/>
      <c r="J254" s="93"/>
      <c r="K254" s="93"/>
      <c r="L254" s="93"/>
      <c r="M254" s="62"/>
      <c r="N254" s="64"/>
      <c r="O254" s="65"/>
      <c r="P254" s="65"/>
      <c r="Q254" s="65"/>
      <c r="R254" s="65"/>
      <c r="S254" s="65"/>
      <c r="T254" s="65"/>
      <c r="U254" s="65"/>
      <c r="V254" s="65"/>
      <c r="W254" s="65"/>
      <c r="X254" s="66"/>
      <c r="AT254" s="63" t="s">
        <v>141</v>
      </c>
      <c r="AU254" s="63" t="s">
        <v>83</v>
      </c>
      <c r="AV254" s="12" t="s">
        <v>76</v>
      </c>
      <c r="AW254" s="12" t="s">
        <v>7</v>
      </c>
      <c r="AX254" s="12" t="s">
        <v>71</v>
      </c>
      <c r="AY254" s="63" t="s">
        <v>130</v>
      </c>
    </row>
    <row r="255" spans="2:65" s="13" customFormat="1">
      <c r="B255" s="119"/>
      <c r="C255" s="94"/>
      <c r="D255" s="116" t="s">
        <v>141</v>
      </c>
      <c r="E255" s="120" t="s">
        <v>5</v>
      </c>
      <c r="F255" s="121" t="s">
        <v>312</v>
      </c>
      <c r="G255" s="94"/>
      <c r="H255" s="134">
        <v>83.433000000000007</v>
      </c>
      <c r="I255" s="94"/>
      <c r="J255" s="94"/>
      <c r="K255" s="94"/>
      <c r="L255" s="94"/>
      <c r="M255" s="67"/>
      <c r="N255" s="69"/>
      <c r="O255" s="70"/>
      <c r="P255" s="70"/>
      <c r="Q255" s="70"/>
      <c r="R255" s="70"/>
      <c r="S255" s="70"/>
      <c r="T255" s="70"/>
      <c r="U255" s="70"/>
      <c r="V255" s="70"/>
      <c r="W255" s="70"/>
      <c r="X255" s="71"/>
      <c r="AT255" s="68" t="s">
        <v>141</v>
      </c>
      <c r="AU255" s="68" t="s">
        <v>83</v>
      </c>
      <c r="AV255" s="13" t="s">
        <v>83</v>
      </c>
      <c r="AW255" s="13" t="s">
        <v>7</v>
      </c>
      <c r="AX255" s="13" t="s">
        <v>71</v>
      </c>
      <c r="AY255" s="68" t="s">
        <v>130</v>
      </c>
    </row>
    <row r="256" spans="2:65" s="12" customFormat="1">
      <c r="B256" s="115"/>
      <c r="C256" s="93"/>
      <c r="D256" s="116" t="s">
        <v>141</v>
      </c>
      <c r="E256" s="117" t="s">
        <v>5</v>
      </c>
      <c r="F256" s="118" t="s">
        <v>302</v>
      </c>
      <c r="G256" s="93"/>
      <c r="H256" s="133" t="s">
        <v>5</v>
      </c>
      <c r="I256" s="93"/>
      <c r="J256" s="93"/>
      <c r="K256" s="93"/>
      <c r="L256" s="93"/>
      <c r="M256" s="62"/>
      <c r="N256" s="64"/>
      <c r="O256" s="65"/>
      <c r="P256" s="65"/>
      <c r="Q256" s="65"/>
      <c r="R256" s="65"/>
      <c r="S256" s="65"/>
      <c r="T256" s="65"/>
      <c r="U256" s="65"/>
      <c r="V256" s="65"/>
      <c r="W256" s="65"/>
      <c r="X256" s="66"/>
      <c r="AT256" s="63" t="s">
        <v>141</v>
      </c>
      <c r="AU256" s="63" t="s">
        <v>83</v>
      </c>
      <c r="AV256" s="12" t="s">
        <v>76</v>
      </c>
      <c r="AW256" s="12" t="s">
        <v>7</v>
      </c>
      <c r="AX256" s="12" t="s">
        <v>71</v>
      </c>
      <c r="AY256" s="63" t="s">
        <v>130</v>
      </c>
    </row>
    <row r="257" spans="2:65" s="13" customFormat="1">
      <c r="B257" s="119"/>
      <c r="C257" s="94"/>
      <c r="D257" s="116" t="s">
        <v>141</v>
      </c>
      <c r="E257" s="120" t="s">
        <v>5</v>
      </c>
      <c r="F257" s="121" t="s">
        <v>326</v>
      </c>
      <c r="G257" s="94"/>
      <c r="H257" s="134">
        <v>11.928000000000001</v>
      </c>
      <c r="I257" s="94"/>
      <c r="J257" s="94"/>
      <c r="K257" s="94"/>
      <c r="L257" s="94"/>
      <c r="M257" s="67"/>
      <c r="N257" s="69"/>
      <c r="O257" s="70"/>
      <c r="P257" s="70"/>
      <c r="Q257" s="70"/>
      <c r="R257" s="70"/>
      <c r="S257" s="70"/>
      <c r="T257" s="70"/>
      <c r="U257" s="70"/>
      <c r="V257" s="70"/>
      <c r="W257" s="70"/>
      <c r="X257" s="71"/>
      <c r="AT257" s="68" t="s">
        <v>141</v>
      </c>
      <c r="AU257" s="68" t="s">
        <v>83</v>
      </c>
      <c r="AV257" s="13" t="s">
        <v>83</v>
      </c>
      <c r="AW257" s="13" t="s">
        <v>7</v>
      </c>
      <c r="AX257" s="13" t="s">
        <v>71</v>
      </c>
      <c r="AY257" s="68" t="s">
        <v>130</v>
      </c>
    </row>
    <row r="258" spans="2:65" s="13" customFormat="1">
      <c r="B258" s="119"/>
      <c r="C258" s="94"/>
      <c r="D258" s="116" t="s">
        <v>141</v>
      </c>
      <c r="E258" s="120" t="s">
        <v>5</v>
      </c>
      <c r="F258" s="121" t="s">
        <v>327</v>
      </c>
      <c r="G258" s="94"/>
      <c r="H258" s="134">
        <v>0.20799999999999999</v>
      </c>
      <c r="I258" s="94"/>
      <c r="J258" s="94"/>
      <c r="K258" s="94"/>
      <c r="L258" s="94"/>
      <c r="M258" s="67"/>
      <c r="N258" s="69"/>
      <c r="O258" s="70"/>
      <c r="P258" s="70"/>
      <c r="Q258" s="70"/>
      <c r="R258" s="70"/>
      <c r="S258" s="70"/>
      <c r="T258" s="70"/>
      <c r="U258" s="70"/>
      <c r="V258" s="70"/>
      <c r="W258" s="70"/>
      <c r="X258" s="71"/>
      <c r="AT258" s="68" t="s">
        <v>141</v>
      </c>
      <c r="AU258" s="68" t="s">
        <v>83</v>
      </c>
      <c r="AV258" s="13" t="s">
        <v>83</v>
      </c>
      <c r="AW258" s="13" t="s">
        <v>7</v>
      </c>
      <c r="AX258" s="13" t="s">
        <v>71</v>
      </c>
      <c r="AY258" s="68" t="s">
        <v>130</v>
      </c>
    </row>
    <row r="259" spans="2:65" s="13" customFormat="1">
      <c r="B259" s="119"/>
      <c r="C259" s="94"/>
      <c r="D259" s="116" t="s">
        <v>141</v>
      </c>
      <c r="E259" s="120" t="s">
        <v>5</v>
      </c>
      <c r="F259" s="121" t="s">
        <v>328</v>
      </c>
      <c r="G259" s="94"/>
      <c r="H259" s="134">
        <v>5.9180000000000001</v>
      </c>
      <c r="I259" s="94"/>
      <c r="J259" s="94"/>
      <c r="K259" s="94"/>
      <c r="L259" s="94"/>
      <c r="M259" s="67"/>
      <c r="N259" s="69"/>
      <c r="O259" s="70"/>
      <c r="P259" s="70"/>
      <c r="Q259" s="70"/>
      <c r="R259" s="70"/>
      <c r="S259" s="70"/>
      <c r="T259" s="70"/>
      <c r="U259" s="70"/>
      <c r="V259" s="70"/>
      <c r="W259" s="70"/>
      <c r="X259" s="71"/>
      <c r="AT259" s="68" t="s">
        <v>141</v>
      </c>
      <c r="AU259" s="68" t="s">
        <v>83</v>
      </c>
      <c r="AV259" s="13" t="s">
        <v>83</v>
      </c>
      <c r="AW259" s="13" t="s">
        <v>7</v>
      </c>
      <c r="AX259" s="13" t="s">
        <v>71</v>
      </c>
      <c r="AY259" s="68" t="s">
        <v>130</v>
      </c>
    </row>
    <row r="260" spans="2:65" s="14" customFormat="1">
      <c r="B260" s="122"/>
      <c r="C260" s="95"/>
      <c r="D260" s="123" t="s">
        <v>141</v>
      </c>
      <c r="E260" s="124" t="s">
        <v>5</v>
      </c>
      <c r="F260" s="125" t="s">
        <v>147</v>
      </c>
      <c r="G260" s="95"/>
      <c r="H260" s="135">
        <v>101.48699999999999</v>
      </c>
      <c r="I260" s="95"/>
      <c r="J260" s="95"/>
      <c r="K260" s="95"/>
      <c r="L260" s="95"/>
      <c r="M260" s="72"/>
      <c r="N260" s="73"/>
      <c r="O260" s="74"/>
      <c r="P260" s="74"/>
      <c r="Q260" s="74"/>
      <c r="R260" s="74"/>
      <c r="S260" s="74"/>
      <c r="T260" s="74"/>
      <c r="U260" s="74"/>
      <c r="V260" s="74"/>
      <c r="W260" s="74"/>
      <c r="X260" s="75"/>
      <c r="AT260" s="76" t="s">
        <v>141</v>
      </c>
      <c r="AU260" s="76" t="s">
        <v>83</v>
      </c>
      <c r="AV260" s="14" t="s">
        <v>139</v>
      </c>
      <c r="AW260" s="14" t="s">
        <v>7</v>
      </c>
      <c r="AX260" s="14" t="s">
        <v>76</v>
      </c>
      <c r="AY260" s="76" t="s">
        <v>130</v>
      </c>
    </row>
    <row r="261" spans="2:65" s="34" customFormat="1" ht="22.5" customHeight="1">
      <c r="B261" s="100"/>
      <c r="C261" s="113" t="s">
        <v>329</v>
      </c>
      <c r="D261" s="113" t="s">
        <v>134</v>
      </c>
      <c r="E261" s="114" t="s">
        <v>330</v>
      </c>
      <c r="F261" s="92" t="s">
        <v>331</v>
      </c>
      <c r="G261" s="131" t="s">
        <v>332</v>
      </c>
      <c r="H261" s="17"/>
      <c r="I261" s="10"/>
      <c r="J261" s="10"/>
      <c r="K261" s="91">
        <f>ROUND(P261*H261,2)</f>
        <v>0</v>
      </c>
      <c r="L261" s="92" t="s">
        <v>138</v>
      </c>
      <c r="M261" s="9"/>
      <c r="N261" s="11" t="s">
        <v>5</v>
      </c>
      <c r="O261" s="58" t="s">
        <v>40</v>
      </c>
      <c r="P261" s="36">
        <f>I261+J261</f>
        <v>0</v>
      </c>
      <c r="Q261" s="36">
        <f>ROUND(I261*H261,2)</f>
        <v>0</v>
      </c>
      <c r="R261" s="36">
        <f>ROUND(J261*H261,2)</f>
        <v>0</v>
      </c>
      <c r="S261" s="6"/>
      <c r="T261" s="59">
        <f>S261*H261</f>
        <v>0</v>
      </c>
      <c r="U261" s="59">
        <v>0</v>
      </c>
      <c r="V261" s="59">
        <f>U261*H261</f>
        <v>0</v>
      </c>
      <c r="W261" s="59">
        <v>0</v>
      </c>
      <c r="X261" s="60">
        <f>W261*H261</f>
        <v>0</v>
      </c>
      <c r="AR261" s="32" t="s">
        <v>251</v>
      </c>
      <c r="AT261" s="32" t="s">
        <v>134</v>
      </c>
      <c r="AU261" s="32" t="s">
        <v>83</v>
      </c>
      <c r="AY261" s="32" t="s">
        <v>130</v>
      </c>
      <c r="BE261" s="61">
        <f>IF(O261="základní",K261,0)</f>
        <v>0</v>
      </c>
      <c r="BF261" s="61">
        <f>IF(O261="snížená",K261,0)</f>
        <v>0</v>
      </c>
      <c r="BG261" s="61">
        <f>IF(O261="zákl. přenesená",K261,0)</f>
        <v>0</v>
      </c>
      <c r="BH261" s="61">
        <f>IF(O261="sníž. přenesená",K261,0)</f>
        <v>0</v>
      </c>
      <c r="BI261" s="61">
        <f>IF(O261="nulová",K261,0)</f>
        <v>0</v>
      </c>
      <c r="BJ261" s="32" t="s">
        <v>76</v>
      </c>
      <c r="BK261" s="61">
        <f>ROUND(P261*H261,2)</f>
        <v>0</v>
      </c>
      <c r="BL261" s="32" t="s">
        <v>251</v>
      </c>
      <c r="BM261" s="32" t="s">
        <v>333</v>
      </c>
    </row>
    <row r="262" spans="2:65" s="8" customFormat="1" ht="29.85" customHeight="1">
      <c r="B262" s="108"/>
      <c r="C262" s="89"/>
      <c r="D262" s="111" t="s">
        <v>70</v>
      </c>
      <c r="E262" s="112" t="s">
        <v>334</v>
      </c>
      <c r="F262" s="112" t="s">
        <v>335</v>
      </c>
      <c r="G262" s="89"/>
      <c r="H262" s="89"/>
      <c r="I262" s="89"/>
      <c r="J262" s="89"/>
      <c r="K262" s="90">
        <f>BK262</f>
        <v>0</v>
      </c>
      <c r="L262" s="89"/>
      <c r="M262" s="49"/>
      <c r="N262" s="51"/>
      <c r="O262" s="52"/>
      <c r="P262" s="52"/>
      <c r="Q262" s="53">
        <f>SUM(Q263:Q287)</f>
        <v>0</v>
      </c>
      <c r="R262" s="53">
        <f>SUM(R263:R287)</f>
        <v>0</v>
      </c>
      <c r="S262" s="52"/>
      <c r="T262" s="54">
        <f>SUM(T263:T287)</f>
        <v>0</v>
      </c>
      <c r="U262" s="52"/>
      <c r="V262" s="54">
        <f>SUM(V263:V287)</f>
        <v>0.28953076</v>
      </c>
      <c r="W262" s="52"/>
      <c r="X262" s="55">
        <f>SUM(X263:X287)</f>
        <v>0.12816359999999999</v>
      </c>
      <c r="AR262" s="50" t="s">
        <v>83</v>
      </c>
      <c r="AT262" s="56" t="s">
        <v>70</v>
      </c>
      <c r="AU262" s="56" t="s">
        <v>76</v>
      </c>
      <c r="AY262" s="50" t="s">
        <v>130</v>
      </c>
      <c r="BK262" s="57">
        <f>SUM(BK263:BK287)</f>
        <v>0</v>
      </c>
    </row>
    <row r="263" spans="2:65" s="34" customFormat="1" ht="22.5" customHeight="1">
      <c r="B263" s="100"/>
      <c r="C263" s="113" t="s">
        <v>131</v>
      </c>
      <c r="D263" s="113" t="s">
        <v>134</v>
      </c>
      <c r="E263" s="114" t="s">
        <v>336</v>
      </c>
      <c r="F263" s="92" t="s">
        <v>337</v>
      </c>
      <c r="G263" s="131" t="s">
        <v>137</v>
      </c>
      <c r="H263" s="132">
        <v>71.201999999999998</v>
      </c>
      <c r="I263" s="10"/>
      <c r="J263" s="10"/>
      <c r="K263" s="91">
        <f>ROUND(P263*H263,2)</f>
        <v>0</v>
      </c>
      <c r="L263" s="92" t="s">
        <v>138</v>
      </c>
      <c r="M263" s="9"/>
      <c r="N263" s="11" t="s">
        <v>5</v>
      </c>
      <c r="O263" s="58" t="s">
        <v>40</v>
      </c>
      <c r="P263" s="36">
        <f>I263+J263</f>
        <v>0</v>
      </c>
      <c r="Q263" s="36">
        <f>ROUND(I263*H263,2)</f>
        <v>0</v>
      </c>
      <c r="R263" s="36">
        <f>ROUND(J263*H263,2)</f>
        <v>0</v>
      </c>
      <c r="S263" s="6"/>
      <c r="T263" s="59">
        <f>S263*H263</f>
        <v>0</v>
      </c>
      <c r="U263" s="59">
        <v>0</v>
      </c>
      <c r="V263" s="59">
        <f>U263*H263</f>
        <v>0</v>
      </c>
      <c r="W263" s="59">
        <v>1.8E-3</v>
      </c>
      <c r="X263" s="60">
        <f>W263*H263</f>
        <v>0.12816359999999999</v>
      </c>
      <c r="AR263" s="32" t="s">
        <v>251</v>
      </c>
      <c r="AT263" s="32" t="s">
        <v>134</v>
      </c>
      <c r="AU263" s="32" t="s">
        <v>83</v>
      </c>
      <c r="AY263" s="32" t="s">
        <v>130</v>
      </c>
      <c r="BE263" s="61">
        <f>IF(O263="základní",K263,0)</f>
        <v>0</v>
      </c>
      <c r="BF263" s="61">
        <f>IF(O263="snížená",K263,0)</f>
        <v>0</v>
      </c>
      <c r="BG263" s="61">
        <f>IF(O263="zákl. přenesená",K263,0)</f>
        <v>0</v>
      </c>
      <c r="BH263" s="61">
        <f>IF(O263="sníž. přenesená",K263,0)</f>
        <v>0</v>
      </c>
      <c r="BI263" s="61">
        <f>IF(O263="nulová",K263,0)</f>
        <v>0</v>
      </c>
      <c r="BJ263" s="32" t="s">
        <v>76</v>
      </c>
      <c r="BK263" s="61">
        <f>ROUND(P263*H263,2)</f>
        <v>0</v>
      </c>
      <c r="BL263" s="32" t="s">
        <v>251</v>
      </c>
      <c r="BM263" s="32" t="s">
        <v>338</v>
      </c>
    </row>
    <row r="264" spans="2:65" s="12" customFormat="1">
      <c r="B264" s="115"/>
      <c r="C264" s="93"/>
      <c r="D264" s="116" t="s">
        <v>141</v>
      </c>
      <c r="E264" s="117" t="s">
        <v>5</v>
      </c>
      <c r="F264" s="118" t="s">
        <v>166</v>
      </c>
      <c r="G264" s="93"/>
      <c r="H264" s="133" t="s">
        <v>5</v>
      </c>
      <c r="I264" s="93"/>
      <c r="J264" s="93"/>
      <c r="K264" s="93"/>
      <c r="L264" s="93"/>
      <c r="M264" s="62"/>
      <c r="N264" s="64"/>
      <c r="O264" s="65"/>
      <c r="P264" s="65"/>
      <c r="Q264" s="65"/>
      <c r="R264" s="65"/>
      <c r="S264" s="65"/>
      <c r="T264" s="65"/>
      <c r="U264" s="65"/>
      <c r="V264" s="65"/>
      <c r="W264" s="65"/>
      <c r="X264" s="66"/>
      <c r="AT264" s="63" t="s">
        <v>141</v>
      </c>
      <c r="AU264" s="63" t="s">
        <v>83</v>
      </c>
      <c r="AV264" s="12" t="s">
        <v>76</v>
      </c>
      <c r="AW264" s="12" t="s">
        <v>7</v>
      </c>
      <c r="AX264" s="12" t="s">
        <v>71</v>
      </c>
      <c r="AY264" s="63" t="s">
        <v>130</v>
      </c>
    </row>
    <row r="265" spans="2:65" s="13" customFormat="1">
      <c r="B265" s="119"/>
      <c r="C265" s="94"/>
      <c r="D265" s="116" t="s">
        <v>141</v>
      </c>
      <c r="E265" s="120" t="s">
        <v>5</v>
      </c>
      <c r="F265" s="121" t="s">
        <v>339</v>
      </c>
      <c r="G265" s="94"/>
      <c r="H265" s="134">
        <v>72.540000000000006</v>
      </c>
      <c r="I265" s="94"/>
      <c r="J265" s="94"/>
      <c r="K265" s="94"/>
      <c r="L265" s="94"/>
      <c r="M265" s="67"/>
      <c r="N265" s="69"/>
      <c r="O265" s="70"/>
      <c r="P265" s="70"/>
      <c r="Q265" s="70"/>
      <c r="R265" s="70"/>
      <c r="S265" s="70"/>
      <c r="T265" s="70"/>
      <c r="U265" s="70"/>
      <c r="V265" s="70"/>
      <c r="W265" s="70"/>
      <c r="X265" s="71"/>
      <c r="AT265" s="68" t="s">
        <v>141</v>
      </c>
      <c r="AU265" s="68" t="s">
        <v>83</v>
      </c>
      <c r="AV265" s="13" t="s">
        <v>83</v>
      </c>
      <c r="AW265" s="13" t="s">
        <v>7</v>
      </c>
      <c r="AX265" s="13" t="s">
        <v>71</v>
      </c>
      <c r="AY265" s="68" t="s">
        <v>130</v>
      </c>
    </row>
    <row r="266" spans="2:65" s="12" customFormat="1">
      <c r="B266" s="115"/>
      <c r="C266" s="93"/>
      <c r="D266" s="116" t="s">
        <v>141</v>
      </c>
      <c r="E266" s="117" t="s">
        <v>5</v>
      </c>
      <c r="F266" s="118" t="s">
        <v>182</v>
      </c>
      <c r="G266" s="93"/>
      <c r="H266" s="133" t="s">
        <v>5</v>
      </c>
      <c r="I266" s="93"/>
      <c r="J266" s="93"/>
      <c r="K266" s="93"/>
      <c r="L266" s="93"/>
      <c r="M266" s="62"/>
      <c r="N266" s="64"/>
      <c r="O266" s="65"/>
      <c r="P266" s="65"/>
      <c r="Q266" s="65"/>
      <c r="R266" s="65"/>
      <c r="S266" s="65"/>
      <c r="T266" s="65"/>
      <c r="U266" s="65"/>
      <c r="V266" s="65"/>
      <c r="W266" s="65"/>
      <c r="X266" s="66"/>
      <c r="AT266" s="63" t="s">
        <v>141</v>
      </c>
      <c r="AU266" s="63" t="s">
        <v>83</v>
      </c>
      <c r="AV266" s="12" t="s">
        <v>76</v>
      </c>
      <c r="AW266" s="12" t="s">
        <v>7</v>
      </c>
      <c r="AX266" s="12" t="s">
        <v>71</v>
      </c>
      <c r="AY266" s="63" t="s">
        <v>130</v>
      </c>
    </row>
    <row r="267" spans="2:65" s="13" customFormat="1">
      <c r="B267" s="119"/>
      <c r="C267" s="94"/>
      <c r="D267" s="116" t="s">
        <v>141</v>
      </c>
      <c r="E267" s="120" t="s">
        <v>5</v>
      </c>
      <c r="F267" s="121" t="s">
        <v>340</v>
      </c>
      <c r="G267" s="94"/>
      <c r="H267" s="134">
        <v>-1.3380000000000001</v>
      </c>
      <c r="I267" s="94"/>
      <c r="J267" s="94"/>
      <c r="K267" s="94"/>
      <c r="L267" s="94"/>
      <c r="M267" s="67"/>
      <c r="N267" s="69"/>
      <c r="O267" s="70"/>
      <c r="P267" s="70"/>
      <c r="Q267" s="70"/>
      <c r="R267" s="70"/>
      <c r="S267" s="70"/>
      <c r="T267" s="70"/>
      <c r="U267" s="70"/>
      <c r="V267" s="70"/>
      <c r="W267" s="70"/>
      <c r="X267" s="71"/>
      <c r="AT267" s="68" t="s">
        <v>141</v>
      </c>
      <c r="AU267" s="68" t="s">
        <v>83</v>
      </c>
      <c r="AV267" s="13" t="s">
        <v>83</v>
      </c>
      <c r="AW267" s="13" t="s">
        <v>7</v>
      </c>
      <c r="AX267" s="13" t="s">
        <v>71</v>
      </c>
      <c r="AY267" s="68" t="s">
        <v>130</v>
      </c>
    </row>
    <row r="268" spans="2:65" s="14" customFormat="1">
      <c r="B268" s="122"/>
      <c r="C268" s="95"/>
      <c r="D268" s="123" t="s">
        <v>141</v>
      </c>
      <c r="E268" s="124" t="s">
        <v>5</v>
      </c>
      <c r="F268" s="125" t="s">
        <v>147</v>
      </c>
      <c r="G268" s="95"/>
      <c r="H268" s="135">
        <v>71.201999999999998</v>
      </c>
      <c r="I268" s="95"/>
      <c r="J268" s="95"/>
      <c r="K268" s="95"/>
      <c r="L268" s="95"/>
      <c r="M268" s="72"/>
      <c r="N268" s="73"/>
      <c r="O268" s="74"/>
      <c r="P268" s="74"/>
      <c r="Q268" s="74"/>
      <c r="R268" s="74"/>
      <c r="S268" s="74"/>
      <c r="T268" s="74"/>
      <c r="U268" s="74"/>
      <c r="V268" s="74"/>
      <c r="W268" s="74"/>
      <c r="X268" s="75"/>
      <c r="AT268" s="76" t="s">
        <v>141</v>
      </c>
      <c r="AU268" s="76" t="s">
        <v>83</v>
      </c>
      <c r="AV268" s="14" t="s">
        <v>139</v>
      </c>
      <c r="AW268" s="14" t="s">
        <v>7</v>
      </c>
      <c r="AX268" s="14" t="s">
        <v>76</v>
      </c>
      <c r="AY268" s="76" t="s">
        <v>130</v>
      </c>
    </row>
    <row r="269" spans="2:65" s="34" customFormat="1" ht="22.5" customHeight="1">
      <c r="B269" s="100"/>
      <c r="C269" s="113" t="s">
        <v>341</v>
      </c>
      <c r="D269" s="113" t="s">
        <v>134</v>
      </c>
      <c r="E269" s="114" t="s">
        <v>342</v>
      </c>
      <c r="F269" s="92" t="s">
        <v>343</v>
      </c>
      <c r="G269" s="131" t="s">
        <v>216</v>
      </c>
      <c r="H269" s="132">
        <v>49.61</v>
      </c>
      <c r="I269" s="10"/>
      <c r="J269" s="10"/>
      <c r="K269" s="91">
        <f>ROUND(P269*H269,2)</f>
        <v>0</v>
      </c>
      <c r="L269" s="92" t="s">
        <v>138</v>
      </c>
      <c r="M269" s="9"/>
      <c r="N269" s="11" t="s">
        <v>5</v>
      </c>
      <c r="O269" s="58" t="s">
        <v>40</v>
      </c>
      <c r="P269" s="36">
        <f>I269+J269</f>
        <v>0</v>
      </c>
      <c r="Q269" s="36">
        <f>ROUND(I269*H269,2)</f>
        <v>0</v>
      </c>
      <c r="R269" s="36">
        <f>ROUND(J269*H269,2)</f>
        <v>0</v>
      </c>
      <c r="S269" s="6"/>
      <c r="T269" s="59">
        <f>S269*H269</f>
        <v>0</v>
      </c>
      <c r="U269" s="59">
        <v>0</v>
      </c>
      <c r="V269" s="59">
        <f>U269*H269</f>
        <v>0</v>
      </c>
      <c r="W269" s="59">
        <v>0</v>
      </c>
      <c r="X269" s="60">
        <f>W269*H269</f>
        <v>0</v>
      </c>
      <c r="AR269" s="32" t="s">
        <v>251</v>
      </c>
      <c r="AT269" s="32" t="s">
        <v>134</v>
      </c>
      <c r="AU269" s="32" t="s">
        <v>83</v>
      </c>
      <c r="AY269" s="32" t="s">
        <v>130</v>
      </c>
      <c r="BE269" s="61">
        <f>IF(O269="základní",K269,0)</f>
        <v>0</v>
      </c>
      <c r="BF269" s="61">
        <f>IF(O269="snížená",K269,0)</f>
        <v>0</v>
      </c>
      <c r="BG269" s="61">
        <f>IF(O269="zákl. přenesená",K269,0)</f>
        <v>0</v>
      </c>
      <c r="BH269" s="61">
        <f>IF(O269="sníž. přenesená",K269,0)</f>
        <v>0</v>
      </c>
      <c r="BI269" s="61">
        <f>IF(O269="nulová",K269,0)</f>
        <v>0</v>
      </c>
      <c r="BJ269" s="32" t="s">
        <v>76</v>
      </c>
      <c r="BK269" s="61">
        <f>ROUND(P269*H269,2)</f>
        <v>0</v>
      </c>
      <c r="BL269" s="32" t="s">
        <v>251</v>
      </c>
      <c r="BM269" s="32" t="s">
        <v>344</v>
      </c>
    </row>
    <row r="270" spans="2:65" s="13" customFormat="1">
      <c r="B270" s="119"/>
      <c r="C270" s="94"/>
      <c r="D270" s="116" t="s">
        <v>141</v>
      </c>
      <c r="E270" s="120" t="s">
        <v>5</v>
      </c>
      <c r="F270" s="121" t="s">
        <v>345</v>
      </c>
      <c r="G270" s="94"/>
      <c r="H270" s="134">
        <v>49.61</v>
      </c>
      <c r="I270" s="94"/>
      <c r="J270" s="94"/>
      <c r="K270" s="94"/>
      <c r="L270" s="94"/>
      <c r="M270" s="67"/>
      <c r="N270" s="69"/>
      <c r="O270" s="70"/>
      <c r="P270" s="70"/>
      <c r="Q270" s="70"/>
      <c r="R270" s="70"/>
      <c r="S270" s="70"/>
      <c r="T270" s="70"/>
      <c r="U270" s="70"/>
      <c r="V270" s="70"/>
      <c r="W270" s="70"/>
      <c r="X270" s="71"/>
      <c r="AT270" s="68" t="s">
        <v>141</v>
      </c>
      <c r="AU270" s="68" t="s">
        <v>83</v>
      </c>
      <c r="AV270" s="13" t="s">
        <v>83</v>
      </c>
      <c r="AW270" s="13" t="s">
        <v>7</v>
      </c>
      <c r="AX270" s="13" t="s">
        <v>71</v>
      </c>
      <c r="AY270" s="68" t="s">
        <v>130</v>
      </c>
    </row>
    <row r="271" spans="2:65" s="14" customFormat="1">
      <c r="B271" s="122"/>
      <c r="C271" s="95"/>
      <c r="D271" s="123" t="s">
        <v>141</v>
      </c>
      <c r="E271" s="124" t="s">
        <v>5</v>
      </c>
      <c r="F271" s="125" t="s">
        <v>147</v>
      </c>
      <c r="G271" s="95"/>
      <c r="H271" s="135">
        <v>49.61</v>
      </c>
      <c r="I271" s="95"/>
      <c r="J271" s="95"/>
      <c r="K271" s="95"/>
      <c r="L271" s="95"/>
      <c r="M271" s="72"/>
      <c r="N271" s="73"/>
      <c r="O271" s="74"/>
      <c r="P271" s="74"/>
      <c r="Q271" s="74"/>
      <c r="R271" s="74"/>
      <c r="S271" s="74"/>
      <c r="T271" s="74"/>
      <c r="U271" s="74"/>
      <c r="V271" s="74"/>
      <c r="W271" s="74"/>
      <c r="X271" s="75"/>
      <c r="AT271" s="76" t="s">
        <v>141</v>
      </c>
      <c r="AU271" s="76" t="s">
        <v>83</v>
      </c>
      <c r="AV271" s="14" t="s">
        <v>139</v>
      </c>
      <c r="AW271" s="14" t="s">
        <v>7</v>
      </c>
      <c r="AX271" s="14" t="s">
        <v>76</v>
      </c>
      <c r="AY271" s="76" t="s">
        <v>130</v>
      </c>
    </row>
    <row r="272" spans="2:65" s="34" customFormat="1" ht="22.5" customHeight="1">
      <c r="B272" s="100"/>
      <c r="C272" s="128" t="s">
        <v>346</v>
      </c>
      <c r="D272" s="128" t="s">
        <v>275</v>
      </c>
      <c r="E272" s="129" t="s">
        <v>347</v>
      </c>
      <c r="F272" s="97" t="s">
        <v>348</v>
      </c>
      <c r="G272" s="137" t="s">
        <v>349</v>
      </c>
      <c r="H272" s="138">
        <v>52</v>
      </c>
      <c r="I272" s="15"/>
      <c r="J272" s="139"/>
      <c r="K272" s="96">
        <f>ROUND(P272*H272,2)</f>
        <v>0</v>
      </c>
      <c r="L272" s="97" t="s">
        <v>5</v>
      </c>
      <c r="M272" s="77"/>
      <c r="N272" s="16" t="s">
        <v>5</v>
      </c>
      <c r="O272" s="58" t="s">
        <v>40</v>
      </c>
      <c r="P272" s="36">
        <f>I272+J272</f>
        <v>0</v>
      </c>
      <c r="Q272" s="36">
        <f>ROUND(I272*H272,2)</f>
        <v>0</v>
      </c>
      <c r="R272" s="36">
        <f>ROUND(J272*H272,2)</f>
        <v>0</v>
      </c>
      <c r="S272" s="6"/>
      <c r="T272" s="59">
        <f>S272*H272</f>
        <v>0</v>
      </c>
      <c r="U272" s="59">
        <v>3.8000000000000002E-4</v>
      </c>
      <c r="V272" s="59">
        <f>U272*H272</f>
        <v>1.976E-2</v>
      </c>
      <c r="W272" s="59">
        <v>0</v>
      </c>
      <c r="X272" s="60">
        <f>W272*H272</f>
        <v>0</v>
      </c>
      <c r="AR272" s="32" t="s">
        <v>278</v>
      </c>
      <c r="AT272" s="32" t="s">
        <v>275</v>
      </c>
      <c r="AU272" s="32" t="s">
        <v>83</v>
      </c>
      <c r="AY272" s="32" t="s">
        <v>130</v>
      </c>
      <c r="BE272" s="61">
        <f>IF(O272="základní",K272,0)</f>
        <v>0</v>
      </c>
      <c r="BF272" s="61">
        <f>IF(O272="snížená",K272,0)</f>
        <v>0</v>
      </c>
      <c r="BG272" s="61">
        <f>IF(O272="zákl. přenesená",K272,0)</f>
        <v>0</v>
      </c>
      <c r="BH272" s="61">
        <f>IF(O272="sníž. přenesená",K272,0)</f>
        <v>0</v>
      </c>
      <c r="BI272" s="61">
        <f>IF(O272="nulová",K272,0)</f>
        <v>0</v>
      </c>
      <c r="BJ272" s="32" t="s">
        <v>76</v>
      </c>
      <c r="BK272" s="61">
        <f>ROUND(P272*H272,2)</f>
        <v>0</v>
      </c>
      <c r="BL272" s="32" t="s">
        <v>251</v>
      </c>
      <c r="BM272" s="32" t="s">
        <v>350</v>
      </c>
    </row>
    <row r="273" spans="2:65" s="12" customFormat="1">
      <c r="B273" s="115"/>
      <c r="C273" s="93"/>
      <c r="D273" s="116" t="s">
        <v>141</v>
      </c>
      <c r="E273" s="117" t="s">
        <v>5</v>
      </c>
      <c r="F273" s="118" t="s">
        <v>351</v>
      </c>
      <c r="G273" s="93"/>
      <c r="H273" s="133" t="s">
        <v>5</v>
      </c>
      <c r="I273" s="93"/>
      <c r="J273" s="93"/>
      <c r="K273" s="93"/>
      <c r="L273" s="93"/>
      <c r="M273" s="62"/>
      <c r="N273" s="64"/>
      <c r="O273" s="65"/>
      <c r="P273" s="65"/>
      <c r="Q273" s="65"/>
      <c r="R273" s="65"/>
      <c r="S273" s="65"/>
      <c r="T273" s="65"/>
      <c r="U273" s="65"/>
      <c r="V273" s="65"/>
      <c r="W273" s="65"/>
      <c r="X273" s="66"/>
      <c r="AT273" s="63" t="s">
        <v>141</v>
      </c>
      <c r="AU273" s="63" t="s">
        <v>83</v>
      </c>
      <c r="AV273" s="12" t="s">
        <v>76</v>
      </c>
      <c r="AW273" s="12" t="s">
        <v>7</v>
      </c>
      <c r="AX273" s="12" t="s">
        <v>71</v>
      </c>
      <c r="AY273" s="63" t="s">
        <v>130</v>
      </c>
    </row>
    <row r="274" spans="2:65" s="13" customFormat="1">
      <c r="B274" s="119"/>
      <c r="C274" s="94"/>
      <c r="D274" s="116" t="s">
        <v>141</v>
      </c>
      <c r="E274" s="120" t="s">
        <v>5</v>
      </c>
      <c r="F274" s="121" t="s">
        <v>352</v>
      </c>
      <c r="G274" s="94"/>
      <c r="H274" s="134">
        <v>52</v>
      </c>
      <c r="I274" s="94"/>
      <c r="J274" s="94"/>
      <c r="K274" s="94"/>
      <c r="L274" s="94"/>
      <c r="M274" s="67"/>
      <c r="N274" s="69"/>
      <c r="O274" s="70"/>
      <c r="P274" s="70"/>
      <c r="Q274" s="70"/>
      <c r="R274" s="70"/>
      <c r="S274" s="70"/>
      <c r="T274" s="70"/>
      <c r="U274" s="70"/>
      <c r="V274" s="70"/>
      <c r="W274" s="70"/>
      <c r="X274" s="71"/>
      <c r="AT274" s="68" t="s">
        <v>141</v>
      </c>
      <c r="AU274" s="68" t="s">
        <v>83</v>
      </c>
      <c r="AV274" s="13" t="s">
        <v>83</v>
      </c>
      <c r="AW274" s="13" t="s">
        <v>7</v>
      </c>
      <c r="AX274" s="13" t="s">
        <v>71</v>
      </c>
      <c r="AY274" s="68" t="s">
        <v>130</v>
      </c>
    </row>
    <row r="275" spans="2:65" s="14" customFormat="1">
      <c r="B275" s="122"/>
      <c r="C275" s="95"/>
      <c r="D275" s="123" t="s">
        <v>141</v>
      </c>
      <c r="E275" s="124" t="s">
        <v>5</v>
      </c>
      <c r="F275" s="125" t="s">
        <v>147</v>
      </c>
      <c r="G275" s="95"/>
      <c r="H275" s="135">
        <v>52</v>
      </c>
      <c r="I275" s="95"/>
      <c r="J275" s="95"/>
      <c r="K275" s="95"/>
      <c r="L275" s="95"/>
      <c r="M275" s="72"/>
      <c r="N275" s="73"/>
      <c r="O275" s="74"/>
      <c r="P275" s="74"/>
      <c r="Q275" s="74"/>
      <c r="R275" s="74"/>
      <c r="S275" s="74"/>
      <c r="T275" s="74"/>
      <c r="U275" s="74"/>
      <c r="V275" s="74"/>
      <c r="W275" s="74"/>
      <c r="X275" s="75"/>
      <c r="AT275" s="76" t="s">
        <v>141</v>
      </c>
      <c r="AU275" s="76" t="s">
        <v>83</v>
      </c>
      <c r="AV275" s="14" t="s">
        <v>139</v>
      </c>
      <c r="AW275" s="14" t="s">
        <v>7</v>
      </c>
      <c r="AX275" s="14" t="s">
        <v>76</v>
      </c>
      <c r="AY275" s="76" t="s">
        <v>130</v>
      </c>
    </row>
    <row r="276" spans="2:65" s="34" customFormat="1" ht="22.5" customHeight="1">
      <c r="B276" s="100"/>
      <c r="C276" s="113" t="s">
        <v>353</v>
      </c>
      <c r="D276" s="113" t="s">
        <v>134</v>
      </c>
      <c r="E276" s="114" t="s">
        <v>354</v>
      </c>
      <c r="F276" s="92" t="s">
        <v>355</v>
      </c>
      <c r="G276" s="131" t="s">
        <v>137</v>
      </c>
      <c r="H276" s="132">
        <v>70.622</v>
      </c>
      <c r="I276" s="10"/>
      <c r="J276" s="10"/>
      <c r="K276" s="91">
        <f>ROUND(P276*H276,2)</f>
        <v>0</v>
      </c>
      <c r="L276" s="92" t="s">
        <v>138</v>
      </c>
      <c r="M276" s="9"/>
      <c r="N276" s="11" t="s">
        <v>5</v>
      </c>
      <c r="O276" s="58" t="s">
        <v>40</v>
      </c>
      <c r="P276" s="36">
        <f>I276+J276</f>
        <v>0</v>
      </c>
      <c r="Q276" s="36">
        <f>ROUND(I276*H276,2)</f>
        <v>0</v>
      </c>
      <c r="R276" s="36">
        <f>ROUND(J276*H276,2)</f>
        <v>0</v>
      </c>
      <c r="S276" s="6"/>
      <c r="T276" s="59">
        <f>S276*H276</f>
        <v>0</v>
      </c>
      <c r="U276" s="59">
        <v>5.8E-4</v>
      </c>
      <c r="V276" s="59">
        <f>U276*H276</f>
        <v>4.0960759999999999E-2</v>
      </c>
      <c r="W276" s="59">
        <v>0</v>
      </c>
      <c r="X276" s="60">
        <f>W276*H276</f>
        <v>0</v>
      </c>
      <c r="AR276" s="32" t="s">
        <v>251</v>
      </c>
      <c r="AT276" s="32" t="s">
        <v>134</v>
      </c>
      <c r="AU276" s="32" t="s">
        <v>83</v>
      </c>
      <c r="AY276" s="32" t="s">
        <v>130</v>
      </c>
      <c r="BE276" s="61">
        <f>IF(O276="základní",K276,0)</f>
        <v>0</v>
      </c>
      <c r="BF276" s="61">
        <f>IF(O276="snížená",K276,0)</f>
        <v>0</v>
      </c>
      <c r="BG276" s="61">
        <f>IF(O276="zákl. přenesená",K276,0)</f>
        <v>0</v>
      </c>
      <c r="BH276" s="61">
        <f>IF(O276="sníž. přenesená",K276,0)</f>
        <v>0</v>
      </c>
      <c r="BI276" s="61">
        <f>IF(O276="nulová",K276,0)</f>
        <v>0</v>
      </c>
      <c r="BJ276" s="32" t="s">
        <v>76</v>
      </c>
      <c r="BK276" s="61">
        <f>ROUND(P276*H276,2)</f>
        <v>0</v>
      </c>
      <c r="BL276" s="32" t="s">
        <v>251</v>
      </c>
      <c r="BM276" s="32" t="s">
        <v>356</v>
      </c>
    </row>
    <row r="277" spans="2:65" s="12" customFormat="1">
      <c r="B277" s="115"/>
      <c r="C277" s="93"/>
      <c r="D277" s="116" t="s">
        <v>141</v>
      </c>
      <c r="E277" s="117" t="s">
        <v>5</v>
      </c>
      <c r="F277" s="118" t="s">
        <v>357</v>
      </c>
      <c r="G277" s="93"/>
      <c r="H277" s="133" t="s">
        <v>5</v>
      </c>
      <c r="I277" s="93"/>
      <c r="J277" s="93"/>
      <c r="K277" s="93"/>
      <c r="L277" s="93"/>
      <c r="M277" s="62"/>
      <c r="N277" s="64"/>
      <c r="O277" s="65"/>
      <c r="P277" s="65"/>
      <c r="Q277" s="65"/>
      <c r="R277" s="65"/>
      <c r="S277" s="65"/>
      <c r="T277" s="65"/>
      <c r="U277" s="65"/>
      <c r="V277" s="65"/>
      <c r="W277" s="65"/>
      <c r="X277" s="66"/>
      <c r="AT277" s="63" t="s">
        <v>141</v>
      </c>
      <c r="AU277" s="63" t="s">
        <v>83</v>
      </c>
      <c r="AV277" s="12" t="s">
        <v>76</v>
      </c>
      <c r="AW277" s="12" t="s">
        <v>7</v>
      </c>
      <c r="AX277" s="12" t="s">
        <v>71</v>
      </c>
      <c r="AY277" s="63" t="s">
        <v>130</v>
      </c>
    </row>
    <row r="278" spans="2:65" s="12" customFormat="1">
      <c r="B278" s="115"/>
      <c r="C278" s="93"/>
      <c r="D278" s="116" t="s">
        <v>141</v>
      </c>
      <c r="E278" s="117" t="s">
        <v>5</v>
      </c>
      <c r="F278" s="118" t="s">
        <v>358</v>
      </c>
      <c r="G278" s="93"/>
      <c r="H278" s="133" t="s">
        <v>5</v>
      </c>
      <c r="I278" s="93"/>
      <c r="J278" s="93"/>
      <c r="K278" s="93"/>
      <c r="L278" s="93"/>
      <c r="M278" s="62"/>
      <c r="N278" s="64"/>
      <c r="O278" s="65"/>
      <c r="P278" s="65"/>
      <c r="Q278" s="65"/>
      <c r="R278" s="65"/>
      <c r="S278" s="65"/>
      <c r="T278" s="65"/>
      <c r="U278" s="65"/>
      <c r="V278" s="65"/>
      <c r="W278" s="65"/>
      <c r="X278" s="66"/>
      <c r="AT278" s="63" t="s">
        <v>141</v>
      </c>
      <c r="AU278" s="63" t="s">
        <v>83</v>
      </c>
      <c r="AV278" s="12" t="s">
        <v>76</v>
      </c>
      <c r="AW278" s="12" t="s">
        <v>7</v>
      </c>
      <c r="AX278" s="12" t="s">
        <v>71</v>
      </c>
      <c r="AY278" s="63" t="s">
        <v>130</v>
      </c>
    </row>
    <row r="279" spans="2:65" s="13" customFormat="1">
      <c r="B279" s="119"/>
      <c r="C279" s="94"/>
      <c r="D279" s="116" t="s">
        <v>141</v>
      </c>
      <c r="E279" s="120" t="s">
        <v>5</v>
      </c>
      <c r="F279" s="121" t="s">
        <v>359</v>
      </c>
      <c r="G279" s="94"/>
      <c r="H279" s="134">
        <v>70.622</v>
      </c>
      <c r="I279" s="94"/>
      <c r="J279" s="94"/>
      <c r="K279" s="94"/>
      <c r="L279" s="94"/>
      <c r="M279" s="67"/>
      <c r="N279" s="69"/>
      <c r="O279" s="70"/>
      <c r="P279" s="70"/>
      <c r="Q279" s="70"/>
      <c r="R279" s="70"/>
      <c r="S279" s="70"/>
      <c r="T279" s="70"/>
      <c r="U279" s="70"/>
      <c r="V279" s="70"/>
      <c r="W279" s="70"/>
      <c r="X279" s="71"/>
      <c r="AT279" s="68" t="s">
        <v>141</v>
      </c>
      <c r="AU279" s="68" t="s">
        <v>83</v>
      </c>
      <c r="AV279" s="13" t="s">
        <v>83</v>
      </c>
      <c r="AW279" s="13" t="s">
        <v>7</v>
      </c>
      <c r="AX279" s="13" t="s">
        <v>71</v>
      </c>
      <c r="AY279" s="68" t="s">
        <v>130</v>
      </c>
    </row>
    <row r="280" spans="2:65" s="14" customFormat="1">
      <c r="B280" s="122"/>
      <c r="C280" s="95"/>
      <c r="D280" s="123" t="s">
        <v>141</v>
      </c>
      <c r="E280" s="124" t="s">
        <v>5</v>
      </c>
      <c r="F280" s="125" t="s">
        <v>147</v>
      </c>
      <c r="G280" s="95"/>
      <c r="H280" s="135">
        <v>70.622</v>
      </c>
      <c r="I280" s="95"/>
      <c r="J280" s="95"/>
      <c r="K280" s="95"/>
      <c r="L280" s="95"/>
      <c r="M280" s="72"/>
      <c r="N280" s="73"/>
      <c r="O280" s="74"/>
      <c r="P280" s="74"/>
      <c r="Q280" s="74"/>
      <c r="R280" s="74"/>
      <c r="S280" s="74"/>
      <c r="T280" s="74"/>
      <c r="U280" s="74"/>
      <c r="V280" s="74"/>
      <c r="W280" s="74"/>
      <c r="X280" s="75"/>
      <c r="AT280" s="76" t="s">
        <v>141</v>
      </c>
      <c r="AU280" s="76" t="s">
        <v>83</v>
      </c>
      <c r="AV280" s="14" t="s">
        <v>139</v>
      </c>
      <c r="AW280" s="14" t="s">
        <v>7</v>
      </c>
      <c r="AX280" s="14" t="s">
        <v>76</v>
      </c>
      <c r="AY280" s="76" t="s">
        <v>130</v>
      </c>
    </row>
    <row r="281" spans="2:65" s="34" customFormat="1" ht="31.5" customHeight="1">
      <c r="B281" s="100"/>
      <c r="C281" s="128" t="s">
        <v>360</v>
      </c>
      <c r="D281" s="128" t="s">
        <v>275</v>
      </c>
      <c r="E281" s="129" t="s">
        <v>361</v>
      </c>
      <c r="F281" s="97" t="s">
        <v>362</v>
      </c>
      <c r="G281" s="137" t="s">
        <v>173</v>
      </c>
      <c r="H281" s="138">
        <v>7.6269999999999998</v>
      </c>
      <c r="I281" s="15"/>
      <c r="J281" s="139"/>
      <c r="K281" s="96">
        <f>ROUND(P281*H281,2)</f>
        <v>0</v>
      </c>
      <c r="L281" s="97" t="s">
        <v>5</v>
      </c>
      <c r="M281" s="77"/>
      <c r="N281" s="16" t="s">
        <v>5</v>
      </c>
      <c r="O281" s="58" t="s">
        <v>40</v>
      </c>
      <c r="P281" s="36">
        <f>I281+J281</f>
        <v>0</v>
      </c>
      <c r="Q281" s="36">
        <f>ROUND(I281*H281,2)</f>
        <v>0</v>
      </c>
      <c r="R281" s="36">
        <f>ROUND(J281*H281,2)</f>
        <v>0</v>
      </c>
      <c r="S281" s="6"/>
      <c r="T281" s="59">
        <f>S281*H281</f>
        <v>0</v>
      </c>
      <c r="U281" s="59">
        <v>0.03</v>
      </c>
      <c r="V281" s="59">
        <f>U281*H281</f>
        <v>0.22880999999999999</v>
      </c>
      <c r="W281" s="59">
        <v>0</v>
      </c>
      <c r="X281" s="60">
        <f>W281*H281</f>
        <v>0</v>
      </c>
      <c r="AR281" s="32" t="s">
        <v>278</v>
      </c>
      <c r="AT281" s="32" t="s">
        <v>275</v>
      </c>
      <c r="AU281" s="32" t="s">
        <v>83</v>
      </c>
      <c r="AY281" s="32" t="s">
        <v>130</v>
      </c>
      <c r="BE281" s="61">
        <f>IF(O281="základní",K281,0)</f>
        <v>0</v>
      </c>
      <c r="BF281" s="61">
        <f>IF(O281="snížená",K281,0)</f>
        <v>0</v>
      </c>
      <c r="BG281" s="61">
        <f>IF(O281="zákl. přenesená",K281,0)</f>
        <v>0</v>
      </c>
      <c r="BH281" s="61">
        <f>IF(O281="sníž. přenesená",K281,0)</f>
        <v>0</v>
      </c>
      <c r="BI281" s="61">
        <f>IF(O281="nulová",K281,0)</f>
        <v>0</v>
      </c>
      <c r="BJ281" s="32" t="s">
        <v>76</v>
      </c>
      <c r="BK281" s="61">
        <f>ROUND(P281*H281,2)</f>
        <v>0</v>
      </c>
      <c r="BL281" s="32" t="s">
        <v>251</v>
      </c>
      <c r="BM281" s="32" t="s">
        <v>363</v>
      </c>
    </row>
    <row r="282" spans="2:65" s="12" customFormat="1">
      <c r="B282" s="115"/>
      <c r="C282" s="93"/>
      <c r="D282" s="116" t="s">
        <v>141</v>
      </c>
      <c r="E282" s="117" t="s">
        <v>5</v>
      </c>
      <c r="F282" s="118" t="s">
        <v>358</v>
      </c>
      <c r="G282" s="93"/>
      <c r="H282" s="133" t="s">
        <v>5</v>
      </c>
      <c r="I282" s="93"/>
      <c r="J282" s="93"/>
      <c r="K282" s="93"/>
      <c r="L282" s="93"/>
      <c r="M282" s="62"/>
      <c r="N282" s="64"/>
      <c r="O282" s="65"/>
      <c r="P282" s="65"/>
      <c r="Q282" s="65"/>
      <c r="R282" s="65"/>
      <c r="S282" s="65"/>
      <c r="T282" s="65"/>
      <c r="U282" s="65"/>
      <c r="V282" s="65"/>
      <c r="W282" s="65"/>
      <c r="X282" s="66"/>
      <c r="AT282" s="63" t="s">
        <v>141</v>
      </c>
      <c r="AU282" s="63" t="s">
        <v>83</v>
      </c>
      <c r="AV282" s="12" t="s">
        <v>76</v>
      </c>
      <c r="AW282" s="12" t="s">
        <v>7</v>
      </c>
      <c r="AX282" s="12" t="s">
        <v>71</v>
      </c>
      <c r="AY282" s="63" t="s">
        <v>130</v>
      </c>
    </row>
    <row r="283" spans="2:65" s="12" customFormat="1">
      <c r="B283" s="115"/>
      <c r="C283" s="93"/>
      <c r="D283" s="116" t="s">
        <v>141</v>
      </c>
      <c r="E283" s="117" t="s">
        <v>5</v>
      </c>
      <c r="F283" s="118" t="s">
        <v>364</v>
      </c>
      <c r="G283" s="93"/>
      <c r="H283" s="133" t="s">
        <v>5</v>
      </c>
      <c r="I283" s="93"/>
      <c r="J283" s="93"/>
      <c r="K283" s="93"/>
      <c r="L283" s="93"/>
      <c r="M283" s="62"/>
      <c r="N283" s="64"/>
      <c r="O283" s="65"/>
      <c r="P283" s="65"/>
      <c r="Q283" s="65"/>
      <c r="R283" s="65"/>
      <c r="S283" s="65"/>
      <c r="T283" s="65"/>
      <c r="U283" s="65"/>
      <c r="V283" s="65"/>
      <c r="W283" s="65"/>
      <c r="X283" s="66"/>
      <c r="AT283" s="63" t="s">
        <v>141</v>
      </c>
      <c r="AU283" s="63" t="s">
        <v>83</v>
      </c>
      <c r="AV283" s="12" t="s">
        <v>76</v>
      </c>
      <c r="AW283" s="12" t="s">
        <v>7</v>
      </c>
      <c r="AX283" s="12" t="s">
        <v>71</v>
      </c>
      <c r="AY283" s="63" t="s">
        <v>130</v>
      </c>
    </row>
    <row r="284" spans="2:65" s="12" customFormat="1">
      <c r="B284" s="115"/>
      <c r="C284" s="93"/>
      <c r="D284" s="116" t="s">
        <v>141</v>
      </c>
      <c r="E284" s="117" t="s">
        <v>5</v>
      </c>
      <c r="F284" s="118" t="s">
        <v>365</v>
      </c>
      <c r="G284" s="93"/>
      <c r="H284" s="133" t="s">
        <v>5</v>
      </c>
      <c r="I284" s="93"/>
      <c r="J284" s="93"/>
      <c r="K284" s="93"/>
      <c r="L284" s="93"/>
      <c r="M284" s="62"/>
      <c r="N284" s="64"/>
      <c r="O284" s="65"/>
      <c r="P284" s="65"/>
      <c r="Q284" s="65"/>
      <c r="R284" s="65"/>
      <c r="S284" s="65"/>
      <c r="T284" s="65"/>
      <c r="U284" s="65"/>
      <c r="V284" s="65"/>
      <c r="W284" s="65"/>
      <c r="X284" s="66"/>
      <c r="AT284" s="63" t="s">
        <v>141</v>
      </c>
      <c r="AU284" s="63" t="s">
        <v>83</v>
      </c>
      <c r="AV284" s="12" t="s">
        <v>76</v>
      </c>
      <c r="AW284" s="12" t="s">
        <v>7</v>
      </c>
      <c r="AX284" s="12" t="s">
        <v>71</v>
      </c>
      <c r="AY284" s="63" t="s">
        <v>130</v>
      </c>
    </row>
    <row r="285" spans="2:65" s="13" customFormat="1">
      <c r="B285" s="119"/>
      <c r="C285" s="94"/>
      <c r="D285" s="116" t="s">
        <v>141</v>
      </c>
      <c r="E285" s="120" t="s">
        <v>5</v>
      </c>
      <c r="F285" s="121" t="s">
        <v>366</v>
      </c>
      <c r="G285" s="94"/>
      <c r="H285" s="134">
        <v>7.6269999999999998</v>
      </c>
      <c r="I285" s="94"/>
      <c r="J285" s="94"/>
      <c r="K285" s="94"/>
      <c r="L285" s="94"/>
      <c r="M285" s="67"/>
      <c r="N285" s="69"/>
      <c r="O285" s="70"/>
      <c r="P285" s="70"/>
      <c r="Q285" s="70"/>
      <c r="R285" s="70"/>
      <c r="S285" s="70"/>
      <c r="T285" s="70"/>
      <c r="U285" s="70"/>
      <c r="V285" s="70"/>
      <c r="W285" s="70"/>
      <c r="X285" s="71"/>
      <c r="AT285" s="68" t="s">
        <v>141</v>
      </c>
      <c r="AU285" s="68" t="s">
        <v>83</v>
      </c>
      <c r="AV285" s="13" t="s">
        <v>83</v>
      </c>
      <c r="AW285" s="13" t="s">
        <v>7</v>
      </c>
      <c r="AX285" s="13" t="s">
        <v>71</v>
      </c>
      <c r="AY285" s="68" t="s">
        <v>130</v>
      </c>
    </row>
    <row r="286" spans="2:65" s="14" customFormat="1">
      <c r="B286" s="122"/>
      <c r="C286" s="95"/>
      <c r="D286" s="123" t="s">
        <v>141</v>
      </c>
      <c r="E286" s="124" t="s">
        <v>5</v>
      </c>
      <c r="F286" s="125" t="s">
        <v>147</v>
      </c>
      <c r="G286" s="95"/>
      <c r="H286" s="135">
        <v>7.6269999999999998</v>
      </c>
      <c r="I286" s="95"/>
      <c r="J286" s="95"/>
      <c r="K286" s="95"/>
      <c r="L286" s="95"/>
      <c r="M286" s="72"/>
      <c r="N286" s="73"/>
      <c r="O286" s="74"/>
      <c r="P286" s="74"/>
      <c r="Q286" s="74"/>
      <c r="R286" s="74"/>
      <c r="S286" s="74"/>
      <c r="T286" s="74"/>
      <c r="U286" s="74"/>
      <c r="V286" s="74"/>
      <c r="W286" s="74"/>
      <c r="X286" s="75"/>
      <c r="AT286" s="76" t="s">
        <v>141</v>
      </c>
      <c r="AU286" s="76" t="s">
        <v>83</v>
      </c>
      <c r="AV286" s="14" t="s">
        <v>139</v>
      </c>
      <c r="AW286" s="14" t="s">
        <v>7</v>
      </c>
      <c r="AX286" s="14" t="s">
        <v>76</v>
      </c>
      <c r="AY286" s="76" t="s">
        <v>130</v>
      </c>
    </row>
    <row r="287" spans="2:65" s="34" customFormat="1" ht="22.5" customHeight="1">
      <c r="B287" s="100"/>
      <c r="C287" s="113" t="s">
        <v>367</v>
      </c>
      <c r="D287" s="113" t="s">
        <v>134</v>
      </c>
      <c r="E287" s="114" t="s">
        <v>368</v>
      </c>
      <c r="F287" s="92" t="s">
        <v>369</v>
      </c>
      <c r="G287" s="131" t="s">
        <v>332</v>
      </c>
      <c r="H287" s="17"/>
      <c r="I287" s="10"/>
      <c r="J287" s="10"/>
      <c r="K287" s="91">
        <f>ROUND(P287*H287,2)</f>
        <v>0</v>
      </c>
      <c r="L287" s="92" t="s">
        <v>138</v>
      </c>
      <c r="M287" s="9"/>
      <c r="N287" s="11" t="s">
        <v>5</v>
      </c>
      <c r="O287" s="58" t="s">
        <v>40</v>
      </c>
      <c r="P287" s="36">
        <f>I287+J287</f>
        <v>0</v>
      </c>
      <c r="Q287" s="36">
        <f>ROUND(I287*H287,2)</f>
        <v>0</v>
      </c>
      <c r="R287" s="36">
        <f>ROUND(J287*H287,2)</f>
        <v>0</v>
      </c>
      <c r="S287" s="6"/>
      <c r="T287" s="59">
        <f>S287*H287</f>
        <v>0</v>
      </c>
      <c r="U287" s="59">
        <v>0</v>
      </c>
      <c r="V287" s="59">
        <f>U287*H287</f>
        <v>0</v>
      </c>
      <c r="W287" s="59">
        <v>0</v>
      </c>
      <c r="X287" s="60">
        <f>W287*H287</f>
        <v>0</v>
      </c>
      <c r="AR287" s="32" t="s">
        <v>251</v>
      </c>
      <c r="AT287" s="32" t="s">
        <v>134</v>
      </c>
      <c r="AU287" s="32" t="s">
        <v>83</v>
      </c>
      <c r="AY287" s="32" t="s">
        <v>130</v>
      </c>
      <c r="BE287" s="61">
        <f>IF(O287="základní",K287,0)</f>
        <v>0</v>
      </c>
      <c r="BF287" s="61">
        <f>IF(O287="snížená",K287,0)</f>
        <v>0</v>
      </c>
      <c r="BG287" s="61">
        <f>IF(O287="zákl. přenesená",K287,0)</f>
        <v>0</v>
      </c>
      <c r="BH287" s="61">
        <f>IF(O287="sníž. přenesená",K287,0)</f>
        <v>0</v>
      </c>
      <c r="BI287" s="61">
        <f>IF(O287="nulová",K287,0)</f>
        <v>0</v>
      </c>
      <c r="BJ287" s="32" t="s">
        <v>76</v>
      </c>
      <c r="BK287" s="61">
        <f>ROUND(P287*H287,2)</f>
        <v>0</v>
      </c>
      <c r="BL287" s="32" t="s">
        <v>251</v>
      </c>
      <c r="BM287" s="32" t="s">
        <v>370</v>
      </c>
    </row>
    <row r="288" spans="2:65" s="8" customFormat="1" ht="29.85" customHeight="1">
      <c r="B288" s="108"/>
      <c r="C288" s="89"/>
      <c r="D288" s="111" t="s">
        <v>70</v>
      </c>
      <c r="E288" s="112" t="s">
        <v>371</v>
      </c>
      <c r="F288" s="112" t="s">
        <v>372</v>
      </c>
      <c r="G288" s="89"/>
      <c r="H288" s="89"/>
      <c r="I288" s="89"/>
      <c r="J288" s="89"/>
      <c r="K288" s="90">
        <f>BK288</f>
        <v>0</v>
      </c>
      <c r="L288" s="89"/>
      <c r="M288" s="49"/>
      <c r="N288" s="51"/>
      <c r="O288" s="52"/>
      <c r="P288" s="52"/>
      <c r="Q288" s="53">
        <f>SUM(Q289:Q300)</f>
        <v>0</v>
      </c>
      <c r="R288" s="53">
        <f>SUM(R289:R300)</f>
        <v>0</v>
      </c>
      <c r="S288" s="52"/>
      <c r="T288" s="54">
        <f>SUM(T289:T300)</f>
        <v>0</v>
      </c>
      <c r="U288" s="52"/>
      <c r="V288" s="54">
        <f>SUM(V289:V300)</f>
        <v>4.1599999999999996E-3</v>
      </c>
      <c r="W288" s="52"/>
      <c r="X288" s="55">
        <f>SUM(X289:X300)</f>
        <v>3.4099999999999998E-2</v>
      </c>
      <c r="AR288" s="50" t="s">
        <v>83</v>
      </c>
      <c r="AT288" s="56" t="s">
        <v>70</v>
      </c>
      <c r="AU288" s="56" t="s">
        <v>76</v>
      </c>
      <c r="AY288" s="50" t="s">
        <v>130</v>
      </c>
      <c r="BK288" s="57">
        <f>SUM(BK289:BK300)</f>
        <v>0</v>
      </c>
    </row>
    <row r="289" spans="2:65" s="34" customFormat="1" ht="22.5" customHeight="1">
      <c r="B289" s="100"/>
      <c r="C289" s="113" t="s">
        <v>373</v>
      </c>
      <c r="D289" s="113" t="s">
        <v>134</v>
      </c>
      <c r="E289" s="114" t="s">
        <v>374</v>
      </c>
      <c r="F289" s="92" t="s">
        <v>375</v>
      </c>
      <c r="G289" s="131" t="s">
        <v>349</v>
      </c>
      <c r="H289" s="132">
        <v>2</v>
      </c>
      <c r="I289" s="10"/>
      <c r="J289" s="10"/>
      <c r="K289" s="91">
        <f>ROUND(P289*H289,2)</f>
        <v>0</v>
      </c>
      <c r="L289" s="92" t="s">
        <v>5</v>
      </c>
      <c r="M289" s="9"/>
      <c r="N289" s="11" t="s">
        <v>5</v>
      </c>
      <c r="O289" s="58" t="s">
        <v>40</v>
      </c>
      <c r="P289" s="36">
        <f>I289+J289</f>
        <v>0</v>
      </c>
      <c r="Q289" s="36">
        <f>ROUND(I289*H289,2)</f>
        <v>0</v>
      </c>
      <c r="R289" s="36">
        <f>ROUND(J289*H289,2)</f>
        <v>0</v>
      </c>
      <c r="S289" s="6"/>
      <c r="T289" s="59">
        <f>S289*H289</f>
        <v>0</v>
      </c>
      <c r="U289" s="59">
        <v>0</v>
      </c>
      <c r="V289" s="59">
        <f>U289*H289</f>
        <v>0</v>
      </c>
      <c r="W289" s="59">
        <v>1.7049999999999999E-2</v>
      </c>
      <c r="X289" s="60">
        <f>W289*H289</f>
        <v>3.4099999999999998E-2</v>
      </c>
      <c r="AR289" s="32" t="s">
        <v>251</v>
      </c>
      <c r="AT289" s="32" t="s">
        <v>134</v>
      </c>
      <c r="AU289" s="32" t="s">
        <v>83</v>
      </c>
      <c r="AY289" s="32" t="s">
        <v>130</v>
      </c>
      <c r="BE289" s="61">
        <f>IF(O289="základní",K289,0)</f>
        <v>0</v>
      </c>
      <c r="BF289" s="61">
        <f>IF(O289="snížená",K289,0)</f>
        <v>0</v>
      </c>
      <c r="BG289" s="61">
        <f>IF(O289="zákl. přenesená",K289,0)</f>
        <v>0</v>
      </c>
      <c r="BH289" s="61">
        <f>IF(O289="sníž. přenesená",K289,0)</f>
        <v>0</v>
      </c>
      <c r="BI289" s="61">
        <f>IF(O289="nulová",K289,0)</f>
        <v>0</v>
      </c>
      <c r="BJ289" s="32" t="s">
        <v>76</v>
      </c>
      <c r="BK289" s="61">
        <f>ROUND(P289*H289,2)</f>
        <v>0</v>
      </c>
      <c r="BL289" s="32" t="s">
        <v>251</v>
      </c>
      <c r="BM289" s="32" t="s">
        <v>376</v>
      </c>
    </row>
    <row r="290" spans="2:65" s="12" customFormat="1" ht="27">
      <c r="B290" s="115"/>
      <c r="C290" s="93"/>
      <c r="D290" s="116" t="s">
        <v>141</v>
      </c>
      <c r="E290" s="117" t="s">
        <v>5</v>
      </c>
      <c r="F290" s="118" t="s">
        <v>377</v>
      </c>
      <c r="G290" s="93"/>
      <c r="H290" s="133" t="s">
        <v>5</v>
      </c>
      <c r="I290" s="93"/>
      <c r="J290" s="93"/>
      <c r="K290" s="93"/>
      <c r="L290" s="93"/>
      <c r="M290" s="62"/>
      <c r="N290" s="64"/>
      <c r="O290" s="65"/>
      <c r="P290" s="65"/>
      <c r="Q290" s="65"/>
      <c r="R290" s="65"/>
      <c r="S290" s="65"/>
      <c r="T290" s="65"/>
      <c r="U290" s="65"/>
      <c r="V290" s="65"/>
      <c r="W290" s="65"/>
      <c r="X290" s="66"/>
      <c r="AT290" s="63" t="s">
        <v>141</v>
      </c>
      <c r="AU290" s="63" t="s">
        <v>83</v>
      </c>
      <c r="AV290" s="12" t="s">
        <v>76</v>
      </c>
      <c r="AW290" s="12" t="s">
        <v>7</v>
      </c>
      <c r="AX290" s="12" t="s">
        <v>71</v>
      </c>
      <c r="AY290" s="63" t="s">
        <v>130</v>
      </c>
    </row>
    <row r="291" spans="2:65" s="12" customFormat="1">
      <c r="B291" s="115"/>
      <c r="C291" s="93"/>
      <c r="D291" s="116" t="s">
        <v>141</v>
      </c>
      <c r="E291" s="117" t="s">
        <v>5</v>
      </c>
      <c r="F291" s="118" t="s">
        <v>378</v>
      </c>
      <c r="G291" s="93"/>
      <c r="H291" s="133" t="s">
        <v>5</v>
      </c>
      <c r="I291" s="93"/>
      <c r="J291" s="93"/>
      <c r="K291" s="93"/>
      <c r="L291" s="93"/>
      <c r="M291" s="62"/>
      <c r="N291" s="64"/>
      <c r="O291" s="65"/>
      <c r="P291" s="65"/>
      <c r="Q291" s="65"/>
      <c r="R291" s="65"/>
      <c r="S291" s="65"/>
      <c r="T291" s="65"/>
      <c r="U291" s="65"/>
      <c r="V291" s="65"/>
      <c r="W291" s="65"/>
      <c r="X291" s="66"/>
      <c r="AT291" s="63" t="s">
        <v>141</v>
      </c>
      <c r="AU291" s="63" t="s">
        <v>83</v>
      </c>
      <c r="AV291" s="12" t="s">
        <v>76</v>
      </c>
      <c r="AW291" s="12" t="s">
        <v>7</v>
      </c>
      <c r="AX291" s="12" t="s">
        <v>71</v>
      </c>
      <c r="AY291" s="63" t="s">
        <v>130</v>
      </c>
    </row>
    <row r="292" spans="2:65" s="13" customFormat="1">
      <c r="B292" s="119"/>
      <c r="C292" s="94"/>
      <c r="D292" s="116" t="s">
        <v>141</v>
      </c>
      <c r="E292" s="120" t="s">
        <v>5</v>
      </c>
      <c r="F292" s="121" t="s">
        <v>83</v>
      </c>
      <c r="G292" s="94"/>
      <c r="H292" s="134">
        <v>2</v>
      </c>
      <c r="I292" s="94"/>
      <c r="J292" s="94"/>
      <c r="K292" s="94"/>
      <c r="L292" s="94"/>
      <c r="M292" s="67"/>
      <c r="N292" s="69"/>
      <c r="O292" s="70"/>
      <c r="P292" s="70"/>
      <c r="Q292" s="70"/>
      <c r="R292" s="70"/>
      <c r="S292" s="70"/>
      <c r="T292" s="70"/>
      <c r="U292" s="70"/>
      <c r="V292" s="70"/>
      <c r="W292" s="70"/>
      <c r="X292" s="71"/>
      <c r="AT292" s="68" t="s">
        <v>141</v>
      </c>
      <c r="AU292" s="68" t="s">
        <v>83</v>
      </c>
      <c r="AV292" s="13" t="s">
        <v>83</v>
      </c>
      <c r="AW292" s="13" t="s">
        <v>7</v>
      </c>
      <c r="AX292" s="13" t="s">
        <v>71</v>
      </c>
      <c r="AY292" s="68" t="s">
        <v>130</v>
      </c>
    </row>
    <row r="293" spans="2:65" s="14" customFormat="1">
      <c r="B293" s="122"/>
      <c r="C293" s="95"/>
      <c r="D293" s="123" t="s">
        <v>141</v>
      </c>
      <c r="E293" s="124" t="s">
        <v>5</v>
      </c>
      <c r="F293" s="125" t="s">
        <v>147</v>
      </c>
      <c r="G293" s="95"/>
      <c r="H293" s="135">
        <v>2</v>
      </c>
      <c r="I293" s="95"/>
      <c r="J293" s="95"/>
      <c r="K293" s="95"/>
      <c r="L293" s="95"/>
      <c r="M293" s="72"/>
      <c r="N293" s="73"/>
      <c r="O293" s="74"/>
      <c r="P293" s="74"/>
      <c r="Q293" s="74"/>
      <c r="R293" s="74"/>
      <c r="S293" s="74"/>
      <c r="T293" s="74"/>
      <c r="U293" s="74"/>
      <c r="V293" s="74"/>
      <c r="W293" s="74"/>
      <c r="X293" s="75"/>
      <c r="AT293" s="76" t="s">
        <v>141</v>
      </c>
      <c r="AU293" s="76" t="s">
        <v>83</v>
      </c>
      <c r="AV293" s="14" t="s">
        <v>139</v>
      </c>
      <c r="AW293" s="14" t="s">
        <v>7</v>
      </c>
      <c r="AX293" s="14" t="s">
        <v>76</v>
      </c>
      <c r="AY293" s="76" t="s">
        <v>130</v>
      </c>
    </row>
    <row r="294" spans="2:65" s="34" customFormat="1" ht="44.25" customHeight="1">
      <c r="B294" s="100"/>
      <c r="C294" s="113" t="s">
        <v>379</v>
      </c>
      <c r="D294" s="113" t="s">
        <v>134</v>
      </c>
      <c r="E294" s="114" t="s">
        <v>380</v>
      </c>
      <c r="F294" s="92" t="s">
        <v>381</v>
      </c>
      <c r="G294" s="131" t="s">
        <v>349</v>
      </c>
      <c r="H294" s="132">
        <v>2</v>
      </c>
      <c r="I294" s="10"/>
      <c r="J294" s="10"/>
      <c r="K294" s="91">
        <f>ROUND(P294*H294,2)</f>
        <v>0</v>
      </c>
      <c r="L294" s="92" t="s">
        <v>5</v>
      </c>
      <c r="M294" s="9"/>
      <c r="N294" s="11" t="s">
        <v>5</v>
      </c>
      <c r="O294" s="58" t="s">
        <v>40</v>
      </c>
      <c r="P294" s="36">
        <f>I294+J294</f>
        <v>0</v>
      </c>
      <c r="Q294" s="36">
        <f>ROUND(I294*H294,2)</f>
        <v>0</v>
      </c>
      <c r="R294" s="36">
        <f>ROUND(J294*H294,2)</f>
        <v>0</v>
      </c>
      <c r="S294" s="6"/>
      <c r="T294" s="59">
        <f>S294*H294</f>
        <v>0</v>
      </c>
      <c r="U294" s="59">
        <v>2.0799999999999998E-3</v>
      </c>
      <c r="V294" s="59">
        <f>U294*H294</f>
        <v>4.1599999999999996E-3</v>
      </c>
      <c r="W294" s="59">
        <v>0</v>
      </c>
      <c r="X294" s="60">
        <f>W294*H294</f>
        <v>0</v>
      </c>
      <c r="AR294" s="32" t="s">
        <v>251</v>
      </c>
      <c r="AT294" s="32" t="s">
        <v>134</v>
      </c>
      <c r="AU294" s="32" t="s">
        <v>83</v>
      </c>
      <c r="AY294" s="32" t="s">
        <v>130</v>
      </c>
      <c r="BE294" s="61">
        <f>IF(O294="základní",K294,0)</f>
        <v>0</v>
      </c>
      <c r="BF294" s="61">
        <f>IF(O294="snížená",K294,0)</f>
        <v>0</v>
      </c>
      <c r="BG294" s="61">
        <f>IF(O294="zákl. přenesená",K294,0)</f>
        <v>0</v>
      </c>
      <c r="BH294" s="61">
        <f>IF(O294="sníž. přenesená",K294,0)</f>
        <v>0</v>
      </c>
      <c r="BI294" s="61">
        <f>IF(O294="nulová",K294,0)</f>
        <v>0</v>
      </c>
      <c r="BJ294" s="32" t="s">
        <v>76</v>
      </c>
      <c r="BK294" s="61">
        <f>ROUND(P294*H294,2)</f>
        <v>0</v>
      </c>
      <c r="BL294" s="32" t="s">
        <v>251</v>
      </c>
      <c r="BM294" s="32" t="s">
        <v>382</v>
      </c>
    </row>
    <row r="295" spans="2:65" s="12" customFormat="1">
      <c r="B295" s="115"/>
      <c r="C295" s="93"/>
      <c r="D295" s="116" t="s">
        <v>141</v>
      </c>
      <c r="E295" s="117" t="s">
        <v>5</v>
      </c>
      <c r="F295" s="118" t="s">
        <v>383</v>
      </c>
      <c r="G295" s="93"/>
      <c r="H295" s="133" t="s">
        <v>5</v>
      </c>
      <c r="I295" s="93"/>
      <c r="J295" s="93"/>
      <c r="K295" s="93"/>
      <c r="L295" s="93"/>
      <c r="M295" s="62"/>
      <c r="N295" s="64"/>
      <c r="O295" s="65"/>
      <c r="P295" s="65"/>
      <c r="Q295" s="65"/>
      <c r="R295" s="65"/>
      <c r="S295" s="65"/>
      <c r="T295" s="65"/>
      <c r="U295" s="65"/>
      <c r="V295" s="65"/>
      <c r="W295" s="65"/>
      <c r="X295" s="66"/>
      <c r="AT295" s="63" t="s">
        <v>141</v>
      </c>
      <c r="AU295" s="63" t="s">
        <v>83</v>
      </c>
      <c r="AV295" s="12" t="s">
        <v>76</v>
      </c>
      <c r="AW295" s="12" t="s">
        <v>7</v>
      </c>
      <c r="AX295" s="12" t="s">
        <v>71</v>
      </c>
      <c r="AY295" s="63" t="s">
        <v>130</v>
      </c>
    </row>
    <row r="296" spans="2:65" s="12" customFormat="1">
      <c r="B296" s="115"/>
      <c r="C296" s="93"/>
      <c r="D296" s="116" t="s">
        <v>141</v>
      </c>
      <c r="E296" s="117" t="s">
        <v>5</v>
      </c>
      <c r="F296" s="118" t="s">
        <v>384</v>
      </c>
      <c r="G296" s="93"/>
      <c r="H296" s="133" t="s">
        <v>5</v>
      </c>
      <c r="I296" s="93"/>
      <c r="J296" s="93"/>
      <c r="K296" s="93"/>
      <c r="L296" s="93"/>
      <c r="M296" s="62"/>
      <c r="N296" s="64"/>
      <c r="O296" s="65"/>
      <c r="P296" s="65"/>
      <c r="Q296" s="65"/>
      <c r="R296" s="65"/>
      <c r="S296" s="65"/>
      <c r="T296" s="65"/>
      <c r="U296" s="65"/>
      <c r="V296" s="65"/>
      <c r="W296" s="65"/>
      <c r="X296" s="66"/>
      <c r="AT296" s="63" t="s">
        <v>141</v>
      </c>
      <c r="AU296" s="63" t="s">
        <v>83</v>
      </c>
      <c r="AV296" s="12" t="s">
        <v>76</v>
      </c>
      <c r="AW296" s="12" t="s">
        <v>7</v>
      </c>
      <c r="AX296" s="12" t="s">
        <v>71</v>
      </c>
      <c r="AY296" s="63" t="s">
        <v>130</v>
      </c>
    </row>
    <row r="297" spans="2:65" s="12" customFormat="1" ht="27">
      <c r="B297" s="115"/>
      <c r="C297" s="93"/>
      <c r="D297" s="116" t="s">
        <v>141</v>
      </c>
      <c r="E297" s="117" t="s">
        <v>5</v>
      </c>
      <c r="F297" s="118" t="s">
        <v>377</v>
      </c>
      <c r="G297" s="93"/>
      <c r="H297" s="133" t="s">
        <v>5</v>
      </c>
      <c r="I297" s="93"/>
      <c r="J297" s="93"/>
      <c r="K297" s="93"/>
      <c r="L297" s="93"/>
      <c r="M297" s="62"/>
      <c r="N297" s="64"/>
      <c r="O297" s="65"/>
      <c r="P297" s="65"/>
      <c r="Q297" s="65"/>
      <c r="R297" s="65"/>
      <c r="S297" s="65"/>
      <c r="T297" s="65"/>
      <c r="U297" s="65"/>
      <c r="V297" s="65"/>
      <c r="W297" s="65"/>
      <c r="X297" s="66"/>
      <c r="AT297" s="63" t="s">
        <v>141</v>
      </c>
      <c r="AU297" s="63" t="s">
        <v>83</v>
      </c>
      <c r="AV297" s="12" t="s">
        <v>76</v>
      </c>
      <c r="AW297" s="12" t="s">
        <v>7</v>
      </c>
      <c r="AX297" s="12" t="s">
        <v>71</v>
      </c>
      <c r="AY297" s="63" t="s">
        <v>130</v>
      </c>
    </row>
    <row r="298" spans="2:65" s="13" customFormat="1">
      <c r="B298" s="119"/>
      <c r="C298" s="94"/>
      <c r="D298" s="116" t="s">
        <v>141</v>
      </c>
      <c r="E298" s="120" t="s">
        <v>5</v>
      </c>
      <c r="F298" s="121" t="s">
        <v>83</v>
      </c>
      <c r="G298" s="94"/>
      <c r="H298" s="134">
        <v>2</v>
      </c>
      <c r="I298" s="94"/>
      <c r="J298" s="94"/>
      <c r="K298" s="94"/>
      <c r="L298" s="94"/>
      <c r="M298" s="67"/>
      <c r="N298" s="69"/>
      <c r="O298" s="70"/>
      <c r="P298" s="70"/>
      <c r="Q298" s="70"/>
      <c r="R298" s="70"/>
      <c r="S298" s="70"/>
      <c r="T298" s="70"/>
      <c r="U298" s="70"/>
      <c r="V298" s="70"/>
      <c r="W298" s="70"/>
      <c r="X298" s="71"/>
      <c r="AT298" s="68" t="s">
        <v>141</v>
      </c>
      <c r="AU298" s="68" t="s">
        <v>83</v>
      </c>
      <c r="AV298" s="13" t="s">
        <v>83</v>
      </c>
      <c r="AW298" s="13" t="s">
        <v>7</v>
      </c>
      <c r="AX298" s="13" t="s">
        <v>71</v>
      </c>
      <c r="AY298" s="68" t="s">
        <v>130</v>
      </c>
    </row>
    <row r="299" spans="2:65" s="14" customFormat="1">
      <c r="B299" s="122"/>
      <c r="C299" s="95"/>
      <c r="D299" s="123" t="s">
        <v>141</v>
      </c>
      <c r="E299" s="124" t="s">
        <v>5</v>
      </c>
      <c r="F299" s="125" t="s">
        <v>147</v>
      </c>
      <c r="G299" s="95"/>
      <c r="H299" s="135">
        <v>2</v>
      </c>
      <c r="I299" s="95"/>
      <c r="J299" s="95"/>
      <c r="K299" s="95"/>
      <c r="L299" s="95"/>
      <c r="M299" s="72"/>
      <c r="N299" s="73"/>
      <c r="O299" s="74"/>
      <c r="P299" s="74"/>
      <c r="Q299" s="74"/>
      <c r="R299" s="74"/>
      <c r="S299" s="74"/>
      <c r="T299" s="74"/>
      <c r="U299" s="74"/>
      <c r="V299" s="74"/>
      <c r="W299" s="74"/>
      <c r="X299" s="75"/>
      <c r="AT299" s="76" t="s">
        <v>141</v>
      </c>
      <c r="AU299" s="76" t="s">
        <v>83</v>
      </c>
      <c r="AV299" s="14" t="s">
        <v>139</v>
      </c>
      <c r="AW299" s="14" t="s">
        <v>7</v>
      </c>
      <c r="AX299" s="14" t="s">
        <v>76</v>
      </c>
      <c r="AY299" s="76" t="s">
        <v>130</v>
      </c>
    </row>
    <row r="300" spans="2:65" s="34" customFormat="1" ht="22.5" customHeight="1">
      <c r="B300" s="100"/>
      <c r="C300" s="113" t="s">
        <v>352</v>
      </c>
      <c r="D300" s="113" t="s">
        <v>134</v>
      </c>
      <c r="E300" s="114" t="s">
        <v>385</v>
      </c>
      <c r="F300" s="92" t="s">
        <v>386</v>
      </c>
      <c r="G300" s="131" t="s">
        <v>332</v>
      </c>
      <c r="H300" s="17"/>
      <c r="I300" s="10"/>
      <c r="J300" s="10"/>
      <c r="K300" s="91">
        <f>ROUND(P300*H300,2)</f>
        <v>0</v>
      </c>
      <c r="L300" s="92" t="s">
        <v>138</v>
      </c>
      <c r="M300" s="9"/>
      <c r="N300" s="11" t="s">
        <v>5</v>
      </c>
      <c r="O300" s="58" t="s">
        <v>40</v>
      </c>
      <c r="P300" s="36">
        <f>I300+J300</f>
        <v>0</v>
      </c>
      <c r="Q300" s="36">
        <f>ROUND(I300*H300,2)</f>
        <v>0</v>
      </c>
      <c r="R300" s="36">
        <f>ROUND(J300*H300,2)</f>
        <v>0</v>
      </c>
      <c r="S300" s="6"/>
      <c r="T300" s="59">
        <f>S300*H300</f>
        <v>0</v>
      </c>
      <c r="U300" s="59">
        <v>0</v>
      </c>
      <c r="V300" s="59">
        <f>U300*H300</f>
        <v>0</v>
      </c>
      <c r="W300" s="59">
        <v>0</v>
      </c>
      <c r="X300" s="60">
        <f>W300*H300</f>
        <v>0</v>
      </c>
      <c r="AR300" s="32" t="s">
        <v>251</v>
      </c>
      <c r="AT300" s="32" t="s">
        <v>134</v>
      </c>
      <c r="AU300" s="32" t="s">
        <v>83</v>
      </c>
      <c r="AY300" s="32" t="s">
        <v>130</v>
      </c>
      <c r="BE300" s="61">
        <f>IF(O300="základní",K300,0)</f>
        <v>0</v>
      </c>
      <c r="BF300" s="61">
        <f>IF(O300="snížená",K300,0)</f>
        <v>0</v>
      </c>
      <c r="BG300" s="61">
        <f>IF(O300="zákl. přenesená",K300,0)</f>
        <v>0</v>
      </c>
      <c r="BH300" s="61">
        <f>IF(O300="sníž. přenesená",K300,0)</f>
        <v>0</v>
      </c>
      <c r="BI300" s="61">
        <f>IF(O300="nulová",K300,0)</f>
        <v>0</v>
      </c>
      <c r="BJ300" s="32" t="s">
        <v>76</v>
      </c>
      <c r="BK300" s="61">
        <f>ROUND(P300*H300,2)</f>
        <v>0</v>
      </c>
      <c r="BL300" s="32" t="s">
        <v>251</v>
      </c>
      <c r="BM300" s="32" t="s">
        <v>387</v>
      </c>
    </row>
    <row r="301" spans="2:65" s="8" customFormat="1" ht="29.85" customHeight="1">
      <c r="B301" s="108"/>
      <c r="C301" s="89"/>
      <c r="D301" s="111" t="s">
        <v>70</v>
      </c>
      <c r="E301" s="112" t="s">
        <v>388</v>
      </c>
      <c r="F301" s="112" t="s">
        <v>389</v>
      </c>
      <c r="G301" s="89"/>
      <c r="H301" s="89"/>
      <c r="I301" s="89"/>
      <c r="J301" s="89"/>
      <c r="K301" s="90">
        <f>BK301</f>
        <v>0</v>
      </c>
      <c r="L301" s="89"/>
      <c r="M301" s="49"/>
      <c r="N301" s="51"/>
      <c r="O301" s="52"/>
      <c r="P301" s="52"/>
      <c r="Q301" s="53">
        <f>SUM(Q302:Q330)</f>
        <v>0</v>
      </c>
      <c r="R301" s="53">
        <f>SUM(R302:R330)</f>
        <v>0</v>
      </c>
      <c r="S301" s="52"/>
      <c r="T301" s="54">
        <f>SUM(T302:T330)</f>
        <v>0</v>
      </c>
      <c r="U301" s="52"/>
      <c r="V301" s="54">
        <f>SUM(V302:V330)</f>
        <v>9.9936999999999984E-2</v>
      </c>
      <c r="W301" s="52"/>
      <c r="X301" s="55">
        <f>SUM(X302:X330)</f>
        <v>0</v>
      </c>
      <c r="AR301" s="50" t="s">
        <v>83</v>
      </c>
      <c r="AT301" s="56" t="s">
        <v>70</v>
      </c>
      <c r="AU301" s="56" t="s">
        <v>76</v>
      </c>
      <c r="AY301" s="50" t="s">
        <v>130</v>
      </c>
      <c r="BK301" s="57">
        <f>SUM(BK302:BK330)</f>
        <v>0</v>
      </c>
    </row>
    <row r="302" spans="2:65" s="34" customFormat="1" ht="31.5" customHeight="1">
      <c r="B302" s="100"/>
      <c r="C302" s="113" t="s">
        <v>390</v>
      </c>
      <c r="D302" s="113" t="s">
        <v>134</v>
      </c>
      <c r="E302" s="114" t="s">
        <v>391</v>
      </c>
      <c r="F302" s="92" t="s">
        <v>392</v>
      </c>
      <c r="G302" s="131" t="s">
        <v>216</v>
      </c>
      <c r="H302" s="132">
        <v>44.8</v>
      </c>
      <c r="I302" s="10"/>
      <c r="J302" s="10"/>
      <c r="K302" s="91">
        <f>ROUND(P302*H302,2)</f>
        <v>0</v>
      </c>
      <c r="L302" s="92" t="s">
        <v>5</v>
      </c>
      <c r="M302" s="9"/>
      <c r="N302" s="11" t="s">
        <v>5</v>
      </c>
      <c r="O302" s="58" t="s">
        <v>40</v>
      </c>
      <c r="P302" s="36">
        <f>I302+J302</f>
        <v>0</v>
      </c>
      <c r="Q302" s="36">
        <f>ROUND(I302*H302,2)</f>
        <v>0</v>
      </c>
      <c r="R302" s="36">
        <f>ROUND(J302*H302,2)</f>
        <v>0</v>
      </c>
      <c r="S302" s="6"/>
      <c r="T302" s="59">
        <f>S302*H302</f>
        <v>0</v>
      </c>
      <c r="U302" s="59">
        <v>7.2999999999999996E-4</v>
      </c>
      <c r="V302" s="59">
        <f>U302*H302</f>
        <v>3.2703999999999997E-2</v>
      </c>
      <c r="W302" s="59">
        <v>0</v>
      </c>
      <c r="X302" s="60">
        <f>W302*H302</f>
        <v>0</v>
      </c>
      <c r="AR302" s="32" t="s">
        <v>251</v>
      </c>
      <c r="AT302" s="32" t="s">
        <v>134</v>
      </c>
      <c r="AU302" s="32" t="s">
        <v>83</v>
      </c>
      <c r="AY302" s="32" t="s">
        <v>130</v>
      </c>
      <c r="BE302" s="61">
        <f>IF(O302="základní",K302,0)</f>
        <v>0</v>
      </c>
      <c r="BF302" s="61">
        <f>IF(O302="snížená",K302,0)</f>
        <v>0</v>
      </c>
      <c r="BG302" s="61">
        <f>IF(O302="zákl. přenesená",K302,0)</f>
        <v>0</v>
      </c>
      <c r="BH302" s="61">
        <f>IF(O302="sníž. přenesená",K302,0)</f>
        <v>0</v>
      </c>
      <c r="BI302" s="61">
        <f>IF(O302="nulová",K302,0)</f>
        <v>0</v>
      </c>
      <c r="BJ302" s="32" t="s">
        <v>76</v>
      </c>
      <c r="BK302" s="61">
        <f>ROUND(P302*H302,2)</f>
        <v>0</v>
      </c>
      <c r="BL302" s="32" t="s">
        <v>251</v>
      </c>
      <c r="BM302" s="32" t="s">
        <v>393</v>
      </c>
    </row>
    <row r="303" spans="2:65" s="12" customFormat="1" ht="27">
      <c r="B303" s="115"/>
      <c r="C303" s="93"/>
      <c r="D303" s="116" t="s">
        <v>141</v>
      </c>
      <c r="E303" s="117" t="s">
        <v>5</v>
      </c>
      <c r="F303" s="118" t="s">
        <v>394</v>
      </c>
      <c r="G303" s="93"/>
      <c r="H303" s="133" t="s">
        <v>5</v>
      </c>
      <c r="I303" s="93"/>
      <c r="J303" s="93"/>
      <c r="K303" s="93"/>
      <c r="L303" s="93"/>
      <c r="M303" s="62"/>
      <c r="N303" s="64"/>
      <c r="O303" s="65"/>
      <c r="P303" s="65"/>
      <c r="Q303" s="65"/>
      <c r="R303" s="65"/>
      <c r="S303" s="65"/>
      <c r="T303" s="65"/>
      <c r="U303" s="65"/>
      <c r="V303" s="65"/>
      <c r="W303" s="65"/>
      <c r="X303" s="66"/>
      <c r="AT303" s="63" t="s">
        <v>141</v>
      </c>
      <c r="AU303" s="63" t="s">
        <v>83</v>
      </c>
      <c r="AV303" s="12" t="s">
        <v>76</v>
      </c>
      <c r="AW303" s="12" t="s">
        <v>7</v>
      </c>
      <c r="AX303" s="12" t="s">
        <v>71</v>
      </c>
      <c r="AY303" s="63" t="s">
        <v>130</v>
      </c>
    </row>
    <row r="304" spans="2:65" s="12" customFormat="1" ht="27">
      <c r="B304" s="115"/>
      <c r="C304" s="93"/>
      <c r="D304" s="116" t="s">
        <v>141</v>
      </c>
      <c r="E304" s="117" t="s">
        <v>5</v>
      </c>
      <c r="F304" s="118" t="s">
        <v>395</v>
      </c>
      <c r="G304" s="93"/>
      <c r="H304" s="133" t="s">
        <v>5</v>
      </c>
      <c r="I304" s="93"/>
      <c r="J304" s="93"/>
      <c r="K304" s="93"/>
      <c r="L304" s="93"/>
      <c r="M304" s="62"/>
      <c r="N304" s="64"/>
      <c r="O304" s="65"/>
      <c r="P304" s="65"/>
      <c r="Q304" s="65"/>
      <c r="R304" s="65"/>
      <c r="S304" s="65"/>
      <c r="T304" s="65"/>
      <c r="U304" s="65"/>
      <c r="V304" s="65"/>
      <c r="W304" s="65"/>
      <c r="X304" s="66"/>
      <c r="AT304" s="63" t="s">
        <v>141</v>
      </c>
      <c r="AU304" s="63" t="s">
        <v>83</v>
      </c>
      <c r="AV304" s="12" t="s">
        <v>76</v>
      </c>
      <c r="AW304" s="12" t="s">
        <v>7</v>
      </c>
      <c r="AX304" s="12" t="s">
        <v>71</v>
      </c>
      <c r="AY304" s="63" t="s">
        <v>130</v>
      </c>
    </row>
    <row r="305" spans="2:65" s="12" customFormat="1">
      <c r="B305" s="115"/>
      <c r="C305" s="93"/>
      <c r="D305" s="116" t="s">
        <v>141</v>
      </c>
      <c r="E305" s="117" t="s">
        <v>5</v>
      </c>
      <c r="F305" s="118" t="s">
        <v>396</v>
      </c>
      <c r="G305" s="93"/>
      <c r="H305" s="133" t="s">
        <v>5</v>
      </c>
      <c r="I305" s="93"/>
      <c r="J305" s="93"/>
      <c r="K305" s="93"/>
      <c r="L305" s="93"/>
      <c r="M305" s="62"/>
      <c r="N305" s="64"/>
      <c r="O305" s="65"/>
      <c r="P305" s="65"/>
      <c r="Q305" s="65"/>
      <c r="R305" s="65"/>
      <c r="S305" s="65"/>
      <c r="T305" s="65"/>
      <c r="U305" s="65"/>
      <c r="V305" s="65"/>
      <c r="W305" s="65"/>
      <c r="X305" s="66"/>
      <c r="AT305" s="63" t="s">
        <v>141</v>
      </c>
      <c r="AU305" s="63" t="s">
        <v>83</v>
      </c>
      <c r="AV305" s="12" t="s">
        <v>76</v>
      </c>
      <c r="AW305" s="12" t="s">
        <v>7</v>
      </c>
      <c r="AX305" s="12" t="s">
        <v>71</v>
      </c>
      <c r="AY305" s="63" t="s">
        <v>130</v>
      </c>
    </row>
    <row r="306" spans="2:65" s="12" customFormat="1">
      <c r="B306" s="115"/>
      <c r="C306" s="93"/>
      <c r="D306" s="116" t="s">
        <v>141</v>
      </c>
      <c r="E306" s="117" t="s">
        <v>5</v>
      </c>
      <c r="F306" s="118" t="s">
        <v>397</v>
      </c>
      <c r="G306" s="93"/>
      <c r="H306" s="133" t="s">
        <v>5</v>
      </c>
      <c r="I306" s="93"/>
      <c r="J306" s="93"/>
      <c r="K306" s="93"/>
      <c r="L306" s="93"/>
      <c r="M306" s="62"/>
      <c r="N306" s="64"/>
      <c r="O306" s="65"/>
      <c r="P306" s="65"/>
      <c r="Q306" s="65"/>
      <c r="R306" s="65"/>
      <c r="S306" s="65"/>
      <c r="T306" s="65"/>
      <c r="U306" s="65"/>
      <c r="V306" s="65"/>
      <c r="W306" s="65"/>
      <c r="X306" s="66"/>
      <c r="AT306" s="63" t="s">
        <v>141</v>
      </c>
      <c r="AU306" s="63" t="s">
        <v>83</v>
      </c>
      <c r="AV306" s="12" t="s">
        <v>76</v>
      </c>
      <c r="AW306" s="12" t="s">
        <v>7</v>
      </c>
      <c r="AX306" s="12" t="s">
        <v>71</v>
      </c>
      <c r="AY306" s="63" t="s">
        <v>130</v>
      </c>
    </row>
    <row r="307" spans="2:65" s="13" customFormat="1">
      <c r="B307" s="119"/>
      <c r="C307" s="94"/>
      <c r="D307" s="116" t="s">
        <v>141</v>
      </c>
      <c r="E307" s="120" t="s">
        <v>5</v>
      </c>
      <c r="F307" s="121" t="s">
        <v>398</v>
      </c>
      <c r="G307" s="94"/>
      <c r="H307" s="134">
        <v>44.8</v>
      </c>
      <c r="I307" s="94"/>
      <c r="J307" s="94"/>
      <c r="K307" s="94"/>
      <c r="L307" s="94"/>
      <c r="M307" s="67"/>
      <c r="N307" s="69"/>
      <c r="O307" s="70"/>
      <c r="P307" s="70"/>
      <c r="Q307" s="70"/>
      <c r="R307" s="70"/>
      <c r="S307" s="70"/>
      <c r="T307" s="70"/>
      <c r="U307" s="70"/>
      <c r="V307" s="70"/>
      <c r="W307" s="70"/>
      <c r="X307" s="71"/>
      <c r="AT307" s="68" t="s">
        <v>141</v>
      </c>
      <c r="AU307" s="68" t="s">
        <v>83</v>
      </c>
      <c r="AV307" s="13" t="s">
        <v>83</v>
      </c>
      <c r="AW307" s="13" t="s">
        <v>7</v>
      </c>
      <c r="AX307" s="13" t="s">
        <v>71</v>
      </c>
      <c r="AY307" s="68" t="s">
        <v>130</v>
      </c>
    </row>
    <row r="308" spans="2:65" s="14" customFormat="1">
      <c r="B308" s="122"/>
      <c r="C308" s="95"/>
      <c r="D308" s="123" t="s">
        <v>141</v>
      </c>
      <c r="E308" s="124" t="s">
        <v>5</v>
      </c>
      <c r="F308" s="125" t="s">
        <v>147</v>
      </c>
      <c r="G308" s="95"/>
      <c r="H308" s="135">
        <v>44.8</v>
      </c>
      <c r="I308" s="95"/>
      <c r="J308" s="95"/>
      <c r="K308" s="95"/>
      <c r="L308" s="95"/>
      <c r="M308" s="72"/>
      <c r="N308" s="73"/>
      <c r="O308" s="74"/>
      <c r="P308" s="74"/>
      <c r="Q308" s="74"/>
      <c r="R308" s="74"/>
      <c r="S308" s="74"/>
      <c r="T308" s="74"/>
      <c r="U308" s="74"/>
      <c r="V308" s="74"/>
      <c r="W308" s="74"/>
      <c r="X308" s="75"/>
      <c r="AT308" s="76" t="s">
        <v>141</v>
      </c>
      <c r="AU308" s="76" t="s">
        <v>83</v>
      </c>
      <c r="AV308" s="14" t="s">
        <v>139</v>
      </c>
      <c r="AW308" s="14" t="s">
        <v>7</v>
      </c>
      <c r="AX308" s="14" t="s">
        <v>76</v>
      </c>
      <c r="AY308" s="76" t="s">
        <v>130</v>
      </c>
    </row>
    <row r="309" spans="2:65" s="34" customFormat="1" ht="31.5" customHeight="1">
      <c r="B309" s="100"/>
      <c r="C309" s="113" t="s">
        <v>399</v>
      </c>
      <c r="D309" s="113" t="s">
        <v>134</v>
      </c>
      <c r="E309" s="114" t="s">
        <v>400</v>
      </c>
      <c r="F309" s="92" t="s">
        <v>401</v>
      </c>
      <c r="G309" s="131" t="s">
        <v>216</v>
      </c>
      <c r="H309" s="132">
        <v>44.8</v>
      </c>
      <c r="I309" s="10"/>
      <c r="J309" s="10"/>
      <c r="K309" s="91">
        <f>ROUND(P309*H309,2)</f>
        <v>0</v>
      </c>
      <c r="L309" s="92" t="s">
        <v>5</v>
      </c>
      <c r="M309" s="9"/>
      <c r="N309" s="11" t="s">
        <v>5</v>
      </c>
      <c r="O309" s="58" t="s">
        <v>40</v>
      </c>
      <c r="P309" s="36">
        <f>I309+J309</f>
        <v>0</v>
      </c>
      <c r="Q309" s="36">
        <f>ROUND(I309*H309,2)</f>
        <v>0</v>
      </c>
      <c r="R309" s="36">
        <f>ROUND(J309*H309,2)</f>
        <v>0</v>
      </c>
      <c r="S309" s="6"/>
      <c r="T309" s="59">
        <f>S309*H309</f>
        <v>0</v>
      </c>
      <c r="U309" s="59">
        <v>7.2999999999999996E-4</v>
      </c>
      <c r="V309" s="59">
        <f>U309*H309</f>
        <v>3.2703999999999997E-2</v>
      </c>
      <c r="W309" s="59">
        <v>0</v>
      </c>
      <c r="X309" s="60">
        <f>W309*H309</f>
        <v>0</v>
      </c>
      <c r="AR309" s="32" t="s">
        <v>251</v>
      </c>
      <c r="AT309" s="32" t="s">
        <v>134</v>
      </c>
      <c r="AU309" s="32" t="s">
        <v>83</v>
      </c>
      <c r="AY309" s="32" t="s">
        <v>130</v>
      </c>
      <c r="BE309" s="61">
        <f>IF(O309="základní",K309,0)</f>
        <v>0</v>
      </c>
      <c r="BF309" s="61">
        <f>IF(O309="snížená",K309,0)</f>
        <v>0</v>
      </c>
      <c r="BG309" s="61">
        <f>IF(O309="zákl. přenesená",K309,0)</f>
        <v>0</v>
      </c>
      <c r="BH309" s="61">
        <f>IF(O309="sníž. přenesená",K309,0)</f>
        <v>0</v>
      </c>
      <c r="BI309" s="61">
        <f>IF(O309="nulová",K309,0)</f>
        <v>0</v>
      </c>
      <c r="BJ309" s="32" t="s">
        <v>76</v>
      </c>
      <c r="BK309" s="61">
        <f>ROUND(P309*H309,2)</f>
        <v>0</v>
      </c>
      <c r="BL309" s="32" t="s">
        <v>251</v>
      </c>
      <c r="BM309" s="32" t="s">
        <v>402</v>
      </c>
    </row>
    <row r="310" spans="2:65" s="12" customFormat="1" ht="27">
      <c r="B310" s="115"/>
      <c r="C310" s="93"/>
      <c r="D310" s="116" t="s">
        <v>141</v>
      </c>
      <c r="E310" s="117" t="s">
        <v>5</v>
      </c>
      <c r="F310" s="118" t="s">
        <v>394</v>
      </c>
      <c r="G310" s="93"/>
      <c r="H310" s="133" t="s">
        <v>5</v>
      </c>
      <c r="I310" s="93"/>
      <c r="J310" s="93"/>
      <c r="K310" s="93"/>
      <c r="L310" s="93"/>
      <c r="M310" s="62"/>
      <c r="N310" s="64"/>
      <c r="O310" s="65"/>
      <c r="P310" s="65"/>
      <c r="Q310" s="65"/>
      <c r="R310" s="65"/>
      <c r="S310" s="65"/>
      <c r="T310" s="65"/>
      <c r="U310" s="65"/>
      <c r="V310" s="65"/>
      <c r="W310" s="65"/>
      <c r="X310" s="66"/>
      <c r="AT310" s="63" t="s">
        <v>141</v>
      </c>
      <c r="AU310" s="63" t="s">
        <v>83</v>
      </c>
      <c r="AV310" s="12" t="s">
        <v>76</v>
      </c>
      <c r="AW310" s="12" t="s">
        <v>7</v>
      </c>
      <c r="AX310" s="12" t="s">
        <v>71</v>
      </c>
      <c r="AY310" s="63" t="s">
        <v>130</v>
      </c>
    </row>
    <row r="311" spans="2:65" s="12" customFormat="1" ht="27">
      <c r="B311" s="115"/>
      <c r="C311" s="93"/>
      <c r="D311" s="116" t="s">
        <v>141</v>
      </c>
      <c r="E311" s="117" t="s">
        <v>5</v>
      </c>
      <c r="F311" s="118" t="s">
        <v>395</v>
      </c>
      <c r="G311" s="93"/>
      <c r="H311" s="133" t="s">
        <v>5</v>
      </c>
      <c r="I311" s="93"/>
      <c r="J311" s="93"/>
      <c r="K311" s="93"/>
      <c r="L311" s="93"/>
      <c r="M311" s="62"/>
      <c r="N311" s="64"/>
      <c r="O311" s="65"/>
      <c r="P311" s="65"/>
      <c r="Q311" s="65"/>
      <c r="R311" s="65"/>
      <c r="S311" s="65"/>
      <c r="T311" s="65"/>
      <c r="U311" s="65"/>
      <c r="V311" s="65"/>
      <c r="W311" s="65"/>
      <c r="X311" s="66"/>
      <c r="AT311" s="63" t="s">
        <v>141</v>
      </c>
      <c r="AU311" s="63" t="s">
        <v>83</v>
      </c>
      <c r="AV311" s="12" t="s">
        <v>76</v>
      </c>
      <c r="AW311" s="12" t="s">
        <v>7</v>
      </c>
      <c r="AX311" s="12" t="s">
        <v>71</v>
      </c>
      <c r="AY311" s="63" t="s">
        <v>130</v>
      </c>
    </row>
    <row r="312" spans="2:65" s="12" customFormat="1">
      <c r="B312" s="115"/>
      <c r="C312" s="93"/>
      <c r="D312" s="116" t="s">
        <v>141</v>
      </c>
      <c r="E312" s="117" t="s">
        <v>5</v>
      </c>
      <c r="F312" s="118" t="s">
        <v>403</v>
      </c>
      <c r="G312" s="93"/>
      <c r="H312" s="133" t="s">
        <v>5</v>
      </c>
      <c r="I312" s="93"/>
      <c r="J312" s="93"/>
      <c r="K312" s="93"/>
      <c r="L312" s="93"/>
      <c r="M312" s="62"/>
      <c r="N312" s="64"/>
      <c r="O312" s="65"/>
      <c r="P312" s="65"/>
      <c r="Q312" s="65"/>
      <c r="R312" s="65"/>
      <c r="S312" s="65"/>
      <c r="T312" s="65"/>
      <c r="U312" s="65"/>
      <c r="V312" s="65"/>
      <c r="W312" s="65"/>
      <c r="X312" s="66"/>
      <c r="AT312" s="63" t="s">
        <v>141</v>
      </c>
      <c r="AU312" s="63" t="s">
        <v>83</v>
      </c>
      <c r="AV312" s="12" t="s">
        <v>76</v>
      </c>
      <c r="AW312" s="12" t="s">
        <v>7</v>
      </c>
      <c r="AX312" s="12" t="s">
        <v>71</v>
      </c>
      <c r="AY312" s="63" t="s">
        <v>130</v>
      </c>
    </row>
    <row r="313" spans="2:65" s="12" customFormat="1">
      <c r="B313" s="115"/>
      <c r="C313" s="93"/>
      <c r="D313" s="116" t="s">
        <v>141</v>
      </c>
      <c r="E313" s="117" t="s">
        <v>5</v>
      </c>
      <c r="F313" s="118" t="s">
        <v>397</v>
      </c>
      <c r="G313" s="93"/>
      <c r="H313" s="133" t="s">
        <v>5</v>
      </c>
      <c r="I313" s="93"/>
      <c r="J313" s="93"/>
      <c r="K313" s="93"/>
      <c r="L313" s="93"/>
      <c r="M313" s="62"/>
      <c r="N313" s="64"/>
      <c r="O313" s="65"/>
      <c r="P313" s="65"/>
      <c r="Q313" s="65"/>
      <c r="R313" s="65"/>
      <c r="S313" s="65"/>
      <c r="T313" s="65"/>
      <c r="U313" s="65"/>
      <c r="V313" s="65"/>
      <c r="W313" s="65"/>
      <c r="X313" s="66"/>
      <c r="AT313" s="63" t="s">
        <v>141</v>
      </c>
      <c r="AU313" s="63" t="s">
        <v>83</v>
      </c>
      <c r="AV313" s="12" t="s">
        <v>76</v>
      </c>
      <c r="AW313" s="12" t="s">
        <v>7</v>
      </c>
      <c r="AX313" s="12" t="s">
        <v>71</v>
      </c>
      <c r="AY313" s="63" t="s">
        <v>130</v>
      </c>
    </row>
    <row r="314" spans="2:65" s="13" customFormat="1">
      <c r="B314" s="119"/>
      <c r="C314" s="94"/>
      <c r="D314" s="116" t="s">
        <v>141</v>
      </c>
      <c r="E314" s="120" t="s">
        <v>5</v>
      </c>
      <c r="F314" s="121" t="s">
        <v>398</v>
      </c>
      <c r="G314" s="94"/>
      <c r="H314" s="134">
        <v>44.8</v>
      </c>
      <c r="I314" s="94"/>
      <c r="J314" s="94"/>
      <c r="K314" s="94"/>
      <c r="L314" s="94"/>
      <c r="M314" s="67"/>
      <c r="N314" s="69"/>
      <c r="O314" s="70"/>
      <c r="P314" s="70"/>
      <c r="Q314" s="70"/>
      <c r="R314" s="70"/>
      <c r="S314" s="70"/>
      <c r="T314" s="70"/>
      <c r="U314" s="70"/>
      <c r="V314" s="70"/>
      <c r="W314" s="70"/>
      <c r="X314" s="71"/>
      <c r="AT314" s="68" t="s">
        <v>141</v>
      </c>
      <c r="AU314" s="68" t="s">
        <v>83</v>
      </c>
      <c r="AV314" s="13" t="s">
        <v>83</v>
      </c>
      <c r="AW314" s="13" t="s">
        <v>7</v>
      </c>
      <c r="AX314" s="13" t="s">
        <v>71</v>
      </c>
      <c r="AY314" s="68" t="s">
        <v>130</v>
      </c>
    </row>
    <row r="315" spans="2:65" s="14" customFormat="1">
      <c r="B315" s="122"/>
      <c r="C315" s="95"/>
      <c r="D315" s="123" t="s">
        <v>141</v>
      </c>
      <c r="E315" s="124" t="s">
        <v>5</v>
      </c>
      <c r="F315" s="125" t="s">
        <v>147</v>
      </c>
      <c r="G315" s="95"/>
      <c r="H315" s="135">
        <v>44.8</v>
      </c>
      <c r="I315" s="95"/>
      <c r="J315" s="95"/>
      <c r="K315" s="95"/>
      <c r="L315" s="95"/>
      <c r="M315" s="72"/>
      <c r="N315" s="73"/>
      <c r="O315" s="74"/>
      <c r="P315" s="74"/>
      <c r="Q315" s="74"/>
      <c r="R315" s="74"/>
      <c r="S315" s="74"/>
      <c r="T315" s="74"/>
      <c r="U315" s="74"/>
      <c r="V315" s="74"/>
      <c r="W315" s="74"/>
      <c r="X315" s="75"/>
      <c r="AT315" s="76" t="s">
        <v>141</v>
      </c>
      <c r="AU315" s="76" t="s">
        <v>83</v>
      </c>
      <c r="AV315" s="14" t="s">
        <v>139</v>
      </c>
      <c r="AW315" s="14" t="s">
        <v>7</v>
      </c>
      <c r="AX315" s="14" t="s">
        <v>76</v>
      </c>
      <c r="AY315" s="76" t="s">
        <v>130</v>
      </c>
    </row>
    <row r="316" spans="2:65" s="34" customFormat="1" ht="31.5" customHeight="1">
      <c r="B316" s="100"/>
      <c r="C316" s="113" t="s">
        <v>404</v>
      </c>
      <c r="D316" s="113" t="s">
        <v>134</v>
      </c>
      <c r="E316" s="114" t="s">
        <v>405</v>
      </c>
      <c r="F316" s="92" t="s">
        <v>406</v>
      </c>
      <c r="G316" s="131" t="s">
        <v>216</v>
      </c>
      <c r="H316" s="132">
        <v>44.8</v>
      </c>
      <c r="I316" s="10"/>
      <c r="J316" s="10"/>
      <c r="K316" s="91">
        <f>ROUND(P316*H316,2)</f>
        <v>0</v>
      </c>
      <c r="L316" s="92" t="s">
        <v>5</v>
      </c>
      <c r="M316" s="9"/>
      <c r="N316" s="11" t="s">
        <v>5</v>
      </c>
      <c r="O316" s="58" t="s">
        <v>40</v>
      </c>
      <c r="P316" s="36">
        <f>I316+J316</f>
        <v>0</v>
      </c>
      <c r="Q316" s="36">
        <f>ROUND(I316*H316,2)</f>
        <v>0</v>
      </c>
      <c r="R316" s="36">
        <f>ROUND(J316*H316,2)</f>
        <v>0</v>
      </c>
      <c r="S316" s="6"/>
      <c r="T316" s="59">
        <f>S316*H316</f>
        <v>0</v>
      </c>
      <c r="U316" s="59">
        <v>7.2999999999999996E-4</v>
      </c>
      <c r="V316" s="59">
        <f>U316*H316</f>
        <v>3.2703999999999997E-2</v>
      </c>
      <c r="W316" s="59">
        <v>0</v>
      </c>
      <c r="X316" s="60">
        <f>W316*H316</f>
        <v>0</v>
      </c>
      <c r="AR316" s="32" t="s">
        <v>251</v>
      </c>
      <c r="AT316" s="32" t="s">
        <v>134</v>
      </c>
      <c r="AU316" s="32" t="s">
        <v>83</v>
      </c>
      <c r="AY316" s="32" t="s">
        <v>130</v>
      </c>
      <c r="BE316" s="61">
        <f>IF(O316="základní",K316,0)</f>
        <v>0</v>
      </c>
      <c r="BF316" s="61">
        <f>IF(O316="snížená",K316,0)</f>
        <v>0</v>
      </c>
      <c r="BG316" s="61">
        <f>IF(O316="zákl. přenesená",K316,0)</f>
        <v>0</v>
      </c>
      <c r="BH316" s="61">
        <f>IF(O316="sníž. přenesená",K316,0)</f>
        <v>0</v>
      </c>
      <c r="BI316" s="61">
        <f>IF(O316="nulová",K316,0)</f>
        <v>0</v>
      </c>
      <c r="BJ316" s="32" t="s">
        <v>76</v>
      </c>
      <c r="BK316" s="61">
        <f>ROUND(P316*H316,2)</f>
        <v>0</v>
      </c>
      <c r="BL316" s="32" t="s">
        <v>251</v>
      </c>
      <c r="BM316" s="32" t="s">
        <v>407</v>
      </c>
    </row>
    <row r="317" spans="2:65" s="12" customFormat="1" ht="27">
      <c r="B317" s="115"/>
      <c r="C317" s="93"/>
      <c r="D317" s="116" t="s">
        <v>141</v>
      </c>
      <c r="E317" s="117" t="s">
        <v>5</v>
      </c>
      <c r="F317" s="118" t="s">
        <v>394</v>
      </c>
      <c r="G317" s="93"/>
      <c r="H317" s="133" t="s">
        <v>5</v>
      </c>
      <c r="I317" s="93"/>
      <c r="J317" s="93"/>
      <c r="K317" s="93"/>
      <c r="L317" s="93"/>
      <c r="M317" s="62"/>
      <c r="N317" s="64"/>
      <c r="O317" s="65"/>
      <c r="P317" s="65"/>
      <c r="Q317" s="65"/>
      <c r="R317" s="65"/>
      <c r="S317" s="65"/>
      <c r="T317" s="65"/>
      <c r="U317" s="65"/>
      <c r="V317" s="65"/>
      <c r="W317" s="65"/>
      <c r="X317" s="66"/>
      <c r="AT317" s="63" t="s">
        <v>141</v>
      </c>
      <c r="AU317" s="63" t="s">
        <v>83</v>
      </c>
      <c r="AV317" s="12" t="s">
        <v>76</v>
      </c>
      <c r="AW317" s="12" t="s">
        <v>7</v>
      </c>
      <c r="AX317" s="12" t="s">
        <v>71</v>
      </c>
      <c r="AY317" s="63" t="s">
        <v>130</v>
      </c>
    </row>
    <row r="318" spans="2:65" s="12" customFormat="1" ht="27">
      <c r="B318" s="115"/>
      <c r="C318" s="93"/>
      <c r="D318" s="116" t="s">
        <v>141</v>
      </c>
      <c r="E318" s="117" t="s">
        <v>5</v>
      </c>
      <c r="F318" s="118" t="s">
        <v>395</v>
      </c>
      <c r="G318" s="93"/>
      <c r="H318" s="133" t="s">
        <v>5</v>
      </c>
      <c r="I318" s="93"/>
      <c r="J318" s="93"/>
      <c r="K318" s="93"/>
      <c r="L318" s="93"/>
      <c r="M318" s="62"/>
      <c r="N318" s="64"/>
      <c r="O318" s="65"/>
      <c r="P318" s="65"/>
      <c r="Q318" s="65"/>
      <c r="R318" s="65"/>
      <c r="S318" s="65"/>
      <c r="T318" s="65"/>
      <c r="U318" s="65"/>
      <c r="V318" s="65"/>
      <c r="W318" s="65"/>
      <c r="X318" s="66"/>
      <c r="AT318" s="63" t="s">
        <v>141</v>
      </c>
      <c r="AU318" s="63" t="s">
        <v>83</v>
      </c>
      <c r="AV318" s="12" t="s">
        <v>76</v>
      </c>
      <c r="AW318" s="12" t="s">
        <v>7</v>
      </c>
      <c r="AX318" s="12" t="s">
        <v>71</v>
      </c>
      <c r="AY318" s="63" t="s">
        <v>130</v>
      </c>
    </row>
    <row r="319" spans="2:65" s="12" customFormat="1">
      <c r="B319" s="115"/>
      <c r="C319" s="93"/>
      <c r="D319" s="116" t="s">
        <v>141</v>
      </c>
      <c r="E319" s="117" t="s">
        <v>5</v>
      </c>
      <c r="F319" s="118" t="s">
        <v>408</v>
      </c>
      <c r="G319" s="93"/>
      <c r="H319" s="133" t="s">
        <v>5</v>
      </c>
      <c r="I319" s="93"/>
      <c r="J319" s="93"/>
      <c r="K319" s="93"/>
      <c r="L319" s="93"/>
      <c r="M319" s="62"/>
      <c r="N319" s="64"/>
      <c r="O319" s="65"/>
      <c r="P319" s="65"/>
      <c r="Q319" s="65"/>
      <c r="R319" s="65"/>
      <c r="S319" s="65"/>
      <c r="T319" s="65"/>
      <c r="U319" s="65"/>
      <c r="V319" s="65"/>
      <c r="W319" s="65"/>
      <c r="X319" s="66"/>
      <c r="AT319" s="63" t="s">
        <v>141</v>
      </c>
      <c r="AU319" s="63" t="s">
        <v>83</v>
      </c>
      <c r="AV319" s="12" t="s">
        <v>76</v>
      </c>
      <c r="AW319" s="12" t="s">
        <v>7</v>
      </c>
      <c r="AX319" s="12" t="s">
        <v>71</v>
      </c>
      <c r="AY319" s="63" t="s">
        <v>130</v>
      </c>
    </row>
    <row r="320" spans="2:65" s="12" customFormat="1">
      <c r="B320" s="115"/>
      <c r="C320" s="93"/>
      <c r="D320" s="116" t="s">
        <v>141</v>
      </c>
      <c r="E320" s="117" t="s">
        <v>5</v>
      </c>
      <c r="F320" s="118" t="s">
        <v>397</v>
      </c>
      <c r="G320" s="93"/>
      <c r="H320" s="133" t="s">
        <v>5</v>
      </c>
      <c r="I320" s="93"/>
      <c r="J320" s="93"/>
      <c r="K320" s="93"/>
      <c r="L320" s="93"/>
      <c r="M320" s="62"/>
      <c r="N320" s="64"/>
      <c r="O320" s="65"/>
      <c r="P320" s="65"/>
      <c r="Q320" s="65"/>
      <c r="R320" s="65"/>
      <c r="S320" s="65"/>
      <c r="T320" s="65"/>
      <c r="U320" s="65"/>
      <c r="V320" s="65"/>
      <c r="W320" s="65"/>
      <c r="X320" s="66"/>
      <c r="AT320" s="63" t="s">
        <v>141</v>
      </c>
      <c r="AU320" s="63" t="s">
        <v>83</v>
      </c>
      <c r="AV320" s="12" t="s">
        <v>76</v>
      </c>
      <c r="AW320" s="12" t="s">
        <v>7</v>
      </c>
      <c r="AX320" s="12" t="s">
        <v>71</v>
      </c>
      <c r="AY320" s="63" t="s">
        <v>130</v>
      </c>
    </row>
    <row r="321" spans="2:65" s="13" customFormat="1">
      <c r="B321" s="119"/>
      <c r="C321" s="94"/>
      <c r="D321" s="116" t="s">
        <v>141</v>
      </c>
      <c r="E321" s="120" t="s">
        <v>5</v>
      </c>
      <c r="F321" s="121" t="s">
        <v>398</v>
      </c>
      <c r="G321" s="94"/>
      <c r="H321" s="134">
        <v>44.8</v>
      </c>
      <c r="I321" s="94"/>
      <c r="J321" s="94"/>
      <c r="K321" s="94"/>
      <c r="L321" s="94"/>
      <c r="M321" s="67"/>
      <c r="N321" s="69"/>
      <c r="O321" s="70"/>
      <c r="P321" s="70"/>
      <c r="Q321" s="70"/>
      <c r="R321" s="70"/>
      <c r="S321" s="70"/>
      <c r="T321" s="70"/>
      <c r="U321" s="70"/>
      <c r="V321" s="70"/>
      <c r="W321" s="70"/>
      <c r="X321" s="71"/>
      <c r="AT321" s="68" t="s">
        <v>141</v>
      </c>
      <c r="AU321" s="68" t="s">
        <v>83</v>
      </c>
      <c r="AV321" s="13" t="s">
        <v>83</v>
      </c>
      <c r="AW321" s="13" t="s">
        <v>7</v>
      </c>
      <c r="AX321" s="13" t="s">
        <v>71</v>
      </c>
      <c r="AY321" s="68" t="s">
        <v>130</v>
      </c>
    </row>
    <row r="322" spans="2:65" s="14" customFormat="1">
      <c r="B322" s="122"/>
      <c r="C322" s="95"/>
      <c r="D322" s="123" t="s">
        <v>141</v>
      </c>
      <c r="E322" s="124" t="s">
        <v>5</v>
      </c>
      <c r="F322" s="125" t="s">
        <v>147</v>
      </c>
      <c r="G322" s="95"/>
      <c r="H322" s="135">
        <v>44.8</v>
      </c>
      <c r="I322" s="95"/>
      <c r="J322" s="95"/>
      <c r="K322" s="95"/>
      <c r="L322" s="95"/>
      <c r="M322" s="72"/>
      <c r="N322" s="73"/>
      <c r="O322" s="74"/>
      <c r="P322" s="74"/>
      <c r="Q322" s="74"/>
      <c r="R322" s="74"/>
      <c r="S322" s="74"/>
      <c r="T322" s="74"/>
      <c r="U322" s="74"/>
      <c r="V322" s="74"/>
      <c r="W322" s="74"/>
      <c r="X322" s="75"/>
      <c r="AT322" s="76" t="s">
        <v>141</v>
      </c>
      <c r="AU322" s="76" t="s">
        <v>83</v>
      </c>
      <c r="AV322" s="14" t="s">
        <v>139</v>
      </c>
      <c r="AW322" s="14" t="s">
        <v>7</v>
      </c>
      <c r="AX322" s="14" t="s">
        <v>76</v>
      </c>
      <c r="AY322" s="76" t="s">
        <v>130</v>
      </c>
    </row>
    <row r="323" spans="2:65" s="34" customFormat="1" ht="31.5" customHeight="1">
      <c r="B323" s="100"/>
      <c r="C323" s="113" t="s">
        <v>409</v>
      </c>
      <c r="D323" s="113" t="s">
        <v>134</v>
      </c>
      <c r="E323" s="114" t="s">
        <v>410</v>
      </c>
      <c r="F323" s="92" t="s">
        <v>411</v>
      </c>
      <c r="G323" s="131" t="s">
        <v>216</v>
      </c>
      <c r="H323" s="132">
        <v>2.5</v>
      </c>
      <c r="I323" s="10"/>
      <c r="J323" s="10"/>
      <c r="K323" s="91">
        <f>ROUND(P323*H323,2)</f>
        <v>0</v>
      </c>
      <c r="L323" s="92" t="s">
        <v>5</v>
      </c>
      <c r="M323" s="9"/>
      <c r="N323" s="11" t="s">
        <v>5</v>
      </c>
      <c r="O323" s="58" t="s">
        <v>40</v>
      </c>
      <c r="P323" s="36">
        <f>I323+J323</f>
        <v>0</v>
      </c>
      <c r="Q323" s="36">
        <f>ROUND(I323*H323,2)</f>
        <v>0</v>
      </c>
      <c r="R323" s="36">
        <f>ROUND(J323*H323,2)</f>
        <v>0</v>
      </c>
      <c r="S323" s="6"/>
      <c r="T323" s="59">
        <f>S323*H323</f>
        <v>0</v>
      </c>
      <c r="U323" s="59">
        <v>7.2999999999999996E-4</v>
      </c>
      <c r="V323" s="59">
        <f>U323*H323</f>
        <v>1.8249999999999998E-3</v>
      </c>
      <c r="W323" s="59">
        <v>0</v>
      </c>
      <c r="X323" s="60">
        <f>W323*H323</f>
        <v>0</v>
      </c>
      <c r="AR323" s="32" t="s">
        <v>251</v>
      </c>
      <c r="AT323" s="32" t="s">
        <v>134</v>
      </c>
      <c r="AU323" s="32" t="s">
        <v>83</v>
      </c>
      <c r="AY323" s="32" t="s">
        <v>130</v>
      </c>
      <c r="BE323" s="61">
        <f>IF(O323="základní",K323,0)</f>
        <v>0</v>
      </c>
      <c r="BF323" s="61">
        <f>IF(O323="snížená",K323,0)</f>
        <v>0</v>
      </c>
      <c r="BG323" s="61">
        <f>IF(O323="zákl. přenesená",K323,0)</f>
        <v>0</v>
      </c>
      <c r="BH323" s="61">
        <f>IF(O323="sníž. přenesená",K323,0)</f>
        <v>0</v>
      </c>
      <c r="BI323" s="61">
        <f>IF(O323="nulová",K323,0)</f>
        <v>0</v>
      </c>
      <c r="BJ323" s="32" t="s">
        <v>76</v>
      </c>
      <c r="BK323" s="61">
        <f>ROUND(P323*H323,2)</f>
        <v>0</v>
      </c>
      <c r="BL323" s="32" t="s">
        <v>251</v>
      </c>
      <c r="BM323" s="32" t="s">
        <v>412</v>
      </c>
    </row>
    <row r="324" spans="2:65" s="12" customFormat="1" ht="27">
      <c r="B324" s="115"/>
      <c r="C324" s="93"/>
      <c r="D324" s="116" t="s">
        <v>141</v>
      </c>
      <c r="E324" s="117" t="s">
        <v>5</v>
      </c>
      <c r="F324" s="118" t="s">
        <v>394</v>
      </c>
      <c r="G324" s="93"/>
      <c r="H324" s="133" t="s">
        <v>5</v>
      </c>
      <c r="I324" s="93"/>
      <c r="J324" s="93"/>
      <c r="K324" s="93"/>
      <c r="L324" s="93"/>
      <c r="M324" s="62"/>
      <c r="N324" s="64"/>
      <c r="O324" s="65"/>
      <c r="P324" s="65"/>
      <c r="Q324" s="65"/>
      <c r="R324" s="65"/>
      <c r="S324" s="65"/>
      <c r="T324" s="65"/>
      <c r="U324" s="65"/>
      <c r="V324" s="65"/>
      <c r="W324" s="65"/>
      <c r="X324" s="66"/>
      <c r="AT324" s="63" t="s">
        <v>141</v>
      </c>
      <c r="AU324" s="63" t="s">
        <v>83</v>
      </c>
      <c r="AV324" s="12" t="s">
        <v>76</v>
      </c>
      <c r="AW324" s="12" t="s">
        <v>7</v>
      </c>
      <c r="AX324" s="12" t="s">
        <v>71</v>
      </c>
      <c r="AY324" s="63" t="s">
        <v>130</v>
      </c>
    </row>
    <row r="325" spans="2:65" s="12" customFormat="1" ht="27">
      <c r="B325" s="115"/>
      <c r="C325" s="93"/>
      <c r="D325" s="116" t="s">
        <v>141</v>
      </c>
      <c r="E325" s="117" t="s">
        <v>5</v>
      </c>
      <c r="F325" s="118" t="s">
        <v>395</v>
      </c>
      <c r="G325" s="93"/>
      <c r="H325" s="133" t="s">
        <v>5</v>
      </c>
      <c r="I325" s="93"/>
      <c r="J325" s="93"/>
      <c r="K325" s="93"/>
      <c r="L325" s="93"/>
      <c r="M325" s="62"/>
      <c r="N325" s="64"/>
      <c r="O325" s="65"/>
      <c r="P325" s="65"/>
      <c r="Q325" s="65"/>
      <c r="R325" s="65"/>
      <c r="S325" s="65"/>
      <c r="T325" s="65"/>
      <c r="U325" s="65"/>
      <c r="V325" s="65"/>
      <c r="W325" s="65"/>
      <c r="X325" s="66"/>
      <c r="AT325" s="63" t="s">
        <v>141</v>
      </c>
      <c r="AU325" s="63" t="s">
        <v>83</v>
      </c>
      <c r="AV325" s="12" t="s">
        <v>76</v>
      </c>
      <c r="AW325" s="12" t="s">
        <v>7</v>
      </c>
      <c r="AX325" s="12" t="s">
        <v>71</v>
      </c>
      <c r="AY325" s="63" t="s">
        <v>130</v>
      </c>
    </row>
    <row r="326" spans="2:65" s="12" customFormat="1">
      <c r="B326" s="115"/>
      <c r="C326" s="93"/>
      <c r="D326" s="116" t="s">
        <v>141</v>
      </c>
      <c r="E326" s="117" t="s">
        <v>5</v>
      </c>
      <c r="F326" s="118" t="s">
        <v>413</v>
      </c>
      <c r="G326" s="93"/>
      <c r="H326" s="133" t="s">
        <v>5</v>
      </c>
      <c r="I326" s="93"/>
      <c r="J326" s="93"/>
      <c r="K326" s="93"/>
      <c r="L326" s="93"/>
      <c r="M326" s="62"/>
      <c r="N326" s="64"/>
      <c r="O326" s="65"/>
      <c r="P326" s="65"/>
      <c r="Q326" s="65"/>
      <c r="R326" s="65"/>
      <c r="S326" s="65"/>
      <c r="T326" s="65"/>
      <c r="U326" s="65"/>
      <c r="V326" s="65"/>
      <c r="W326" s="65"/>
      <c r="X326" s="66"/>
      <c r="AT326" s="63" t="s">
        <v>141</v>
      </c>
      <c r="AU326" s="63" t="s">
        <v>83</v>
      </c>
      <c r="AV326" s="12" t="s">
        <v>76</v>
      </c>
      <c r="AW326" s="12" t="s">
        <v>7</v>
      </c>
      <c r="AX326" s="12" t="s">
        <v>71</v>
      </c>
      <c r="AY326" s="63" t="s">
        <v>130</v>
      </c>
    </row>
    <row r="327" spans="2:65" s="12" customFormat="1">
      <c r="B327" s="115"/>
      <c r="C327" s="93"/>
      <c r="D327" s="116" t="s">
        <v>141</v>
      </c>
      <c r="E327" s="117" t="s">
        <v>5</v>
      </c>
      <c r="F327" s="118" t="s">
        <v>397</v>
      </c>
      <c r="G327" s="93"/>
      <c r="H327" s="133" t="s">
        <v>5</v>
      </c>
      <c r="I327" s="93"/>
      <c r="J327" s="93"/>
      <c r="K327" s="93"/>
      <c r="L327" s="93"/>
      <c r="M327" s="62"/>
      <c r="N327" s="64"/>
      <c r="O327" s="65"/>
      <c r="P327" s="65"/>
      <c r="Q327" s="65"/>
      <c r="R327" s="65"/>
      <c r="S327" s="65"/>
      <c r="T327" s="65"/>
      <c r="U327" s="65"/>
      <c r="V327" s="65"/>
      <c r="W327" s="65"/>
      <c r="X327" s="66"/>
      <c r="AT327" s="63" t="s">
        <v>141</v>
      </c>
      <c r="AU327" s="63" t="s">
        <v>83</v>
      </c>
      <c r="AV327" s="12" t="s">
        <v>76</v>
      </c>
      <c r="AW327" s="12" t="s">
        <v>7</v>
      </c>
      <c r="AX327" s="12" t="s">
        <v>71</v>
      </c>
      <c r="AY327" s="63" t="s">
        <v>130</v>
      </c>
    </row>
    <row r="328" spans="2:65" s="13" customFormat="1">
      <c r="B328" s="119"/>
      <c r="C328" s="94"/>
      <c r="D328" s="116" t="s">
        <v>141</v>
      </c>
      <c r="E328" s="120" t="s">
        <v>5</v>
      </c>
      <c r="F328" s="121" t="s">
        <v>414</v>
      </c>
      <c r="G328" s="94"/>
      <c r="H328" s="134">
        <v>2.5</v>
      </c>
      <c r="I328" s="94"/>
      <c r="J328" s="94"/>
      <c r="K328" s="94"/>
      <c r="L328" s="94"/>
      <c r="M328" s="67"/>
      <c r="N328" s="69"/>
      <c r="O328" s="70"/>
      <c r="P328" s="70"/>
      <c r="Q328" s="70"/>
      <c r="R328" s="70"/>
      <c r="S328" s="70"/>
      <c r="T328" s="70"/>
      <c r="U328" s="70"/>
      <c r="V328" s="70"/>
      <c r="W328" s="70"/>
      <c r="X328" s="71"/>
      <c r="AT328" s="68" t="s">
        <v>141</v>
      </c>
      <c r="AU328" s="68" t="s">
        <v>83</v>
      </c>
      <c r="AV328" s="13" t="s">
        <v>83</v>
      </c>
      <c r="AW328" s="13" t="s">
        <v>7</v>
      </c>
      <c r="AX328" s="13" t="s">
        <v>71</v>
      </c>
      <c r="AY328" s="68" t="s">
        <v>130</v>
      </c>
    </row>
    <row r="329" spans="2:65" s="14" customFormat="1">
      <c r="B329" s="122"/>
      <c r="C329" s="95"/>
      <c r="D329" s="123" t="s">
        <v>141</v>
      </c>
      <c r="E329" s="124" t="s">
        <v>5</v>
      </c>
      <c r="F329" s="125" t="s">
        <v>147</v>
      </c>
      <c r="G329" s="95"/>
      <c r="H329" s="135">
        <v>2.5</v>
      </c>
      <c r="I329" s="95"/>
      <c r="J329" s="95"/>
      <c r="K329" s="95"/>
      <c r="L329" s="95"/>
      <c r="M329" s="72"/>
      <c r="N329" s="73"/>
      <c r="O329" s="74"/>
      <c r="P329" s="74"/>
      <c r="Q329" s="74"/>
      <c r="R329" s="74"/>
      <c r="S329" s="74"/>
      <c r="T329" s="74"/>
      <c r="U329" s="74"/>
      <c r="V329" s="74"/>
      <c r="W329" s="74"/>
      <c r="X329" s="75"/>
      <c r="AT329" s="76" t="s">
        <v>141</v>
      </c>
      <c r="AU329" s="76" t="s">
        <v>83</v>
      </c>
      <c r="AV329" s="14" t="s">
        <v>139</v>
      </c>
      <c r="AW329" s="14" t="s">
        <v>7</v>
      </c>
      <c r="AX329" s="14" t="s">
        <v>76</v>
      </c>
      <c r="AY329" s="76" t="s">
        <v>130</v>
      </c>
    </row>
    <row r="330" spans="2:65" s="34" customFormat="1" ht="22.5" customHeight="1">
      <c r="B330" s="100"/>
      <c r="C330" s="113" t="s">
        <v>415</v>
      </c>
      <c r="D330" s="113" t="s">
        <v>134</v>
      </c>
      <c r="E330" s="114" t="s">
        <v>416</v>
      </c>
      <c r="F330" s="92" t="s">
        <v>417</v>
      </c>
      <c r="G330" s="131" t="s">
        <v>332</v>
      </c>
      <c r="H330" s="140"/>
      <c r="I330" s="10"/>
      <c r="J330" s="10"/>
      <c r="K330" s="91">
        <f>ROUND(P330*H330,2)</f>
        <v>0</v>
      </c>
      <c r="L330" s="92" t="s">
        <v>138</v>
      </c>
      <c r="M330" s="9"/>
      <c r="N330" s="11" t="s">
        <v>5</v>
      </c>
      <c r="O330" s="58" t="s">
        <v>40</v>
      </c>
      <c r="P330" s="36">
        <f>I330+J330</f>
        <v>0</v>
      </c>
      <c r="Q330" s="36">
        <f>ROUND(I330*H330,2)</f>
        <v>0</v>
      </c>
      <c r="R330" s="36">
        <f>ROUND(J330*H330,2)</f>
        <v>0</v>
      </c>
      <c r="S330" s="6"/>
      <c r="T330" s="59">
        <f>S330*H330</f>
        <v>0</v>
      </c>
      <c r="U330" s="59">
        <v>0</v>
      </c>
      <c r="V330" s="59">
        <f>U330*H330</f>
        <v>0</v>
      </c>
      <c r="W330" s="59">
        <v>0</v>
      </c>
      <c r="X330" s="60">
        <f>W330*H330</f>
        <v>0</v>
      </c>
      <c r="AR330" s="32" t="s">
        <v>251</v>
      </c>
      <c r="AT330" s="32" t="s">
        <v>134</v>
      </c>
      <c r="AU330" s="32" t="s">
        <v>83</v>
      </c>
      <c r="AY330" s="32" t="s">
        <v>130</v>
      </c>
      <c r="BE330" s="61">
        <f>IF(O330="základní",K330,0)</f>
        <v>0</v>
      </c>
      <c r="BF330" s="61">
        <f>IF(O330="snížená",K330,0)</f>
        <v>0</v>
      </c>
      <c r="BG330" s="61">
        <f>IF(O330="zákl. přenesená",K330,0)</f>
        <v>0</v>
      </c>
      <c r="BH330" s="61">
        <f>IF(O330="sníž. přenesená",K330,0)</f>
        <v>0</v>
      </c>
      <c r="BI330" s="61">
        <f>IF(O330="nulová",K330,0)</f>
        <v>0</v>
      </c>
      <c r="BJ330" s="32" t="s">
        <v>76</v>
      </c>
      <c r="BK330" s="61">
        <f>ROUND(P330*H330,2)</f>
        <v>0</v>
      </c>
      <c r="BL330" s="32" t="s">
        <v>251</v>
      </c>
      <c r="BM330" s="32" t="s">
        <v>418</v>
      </c>
    </row>
    <row r="331" spans="2:65" s="8" customFormat="1" ht="29.85" customHeight="1">
      <c r="B331" s="108"/>
      <c r="C331" s="89"/>
      <c r="D331" s="111" t="s">
        <v>70</v>
      </c>
      <c r="E331" s="112" t="s">
        <v>419</v>
      </c>
      <c r="F331" s="112" t="s">
        <v>420</v>
      </c>
      <c r="G331" s="89"/>
      <c r="H331" s="89"/>
      <c r="I331" s="89"/>
      <c r="J331" s="89"/>
      <c r="K331" s="90">
        <f>BK331</f>
        <v>0</v>
      </c>
      <c r="L331" s="89"/>
      <c r="M331" s="49"/>
      <c r="N331" s="51"/>
      <c r="O331" s="52"/>
      <c r="P331" s="52"/>
      <c r="Q331" s="53">
        <f>SUM(Q332:Q354)</f>
        <v>0</v>
      </c>
      <c r="R331" s="53">
        <f>SUM(R332:R354)</f>
        <v>0</v>
      </c>
      <c r="S331" s="52"/>
      <c r="T331" s="54">
        <f>SUM(T332:T354)</f>
        <v>0</v>
      </c>
      <c r="U331" s="52"/>
      <c r="V331" s="54">
        <f>SUM(V332:V354)</f>
        <v>5.1528262000000007</v>
      </c>
      <c r="W331" s="52"/>
      <c r="X331" s="55">
        <f>SUM(X332:X354)</f>
        <v>0</v>
      </c>
      <c r="AR331" s="50" t="s">
        <v>83</v>
      </c>
      <c r="AT331" s="56" t="s">
        <v>70</v>
      </c>
      <c r="AU331" s="56" t="s">
        <v>76</v>
      </c>
      <c r="AY331" s="50" t="s">
        <v>130</v>
      </c>
      <c r="BK331" s="57">
        <f>SUM(BK332:BK354)</f>
        <v>0</v>
      </c>
    </row>
    <row r="332" spans="2:65" s="34" customFormat="1" ht="22.5" customHeight="1">
      <c r="B332" s="100"/>
      <c r="C332" s="113" t="s">
        <v>421</v>
      </c>
      <c r="D332" s="113" t="s">
        <v>134</v>
      </c>
      <c r="E332" s="114" t="s">
        <v>422</v>
      </c>
      <c r="F332" s="92" t="s">
        <v>423</v>
      </c>
      <c r="G332" s="131" t="s">
        <v>137</v>
      </c>
      <c r="H332" s="132">
        <v>72.55</v>
      </c>
      <c r="I332" s="10"/>
      <c r="J332" s="10"/>
      <c r="K332" s="91">
        <f>ROUND(P332*H332,2)</f>
        <v>0</v>
      </c>
      <c r="L332" s="92" t="s">
        <v>138</v>
      </c>
      <c r="M332" s="9"/>
      <c r="N332" s="11" t="s">
        <v>5</v>
      </c>
      <c r="O332" s="58" t="s">
        <v>40</v>
      </c>
      <c r="P332" s="36">
        <f>I332+J332</f>
        <v>0</v>
      </c>
      <c r="Q332" s="36">
        <f>ROUND(I332*H332,2)</f>
        <v>0</v>
      </c>
      <c r="R332" s="36">
        <f>ROUND(J332*H332,2)</f>
        <v>0</v>
      </c>
      <c r="S332" s="6"/>
      <c r="T332" s="59">
        <f>S332*H332</f>
        <v>0</v>
      </c>
      <c r="U332" s="59">
        <v>1.8799999999999999E-3</v>
      </c>
      <c r="V332" s="59">
        <f>U332*H332</f>
        <v>0.13639399999999999</v>
      </c>
      <c r="W332" s="59">
        <v>0</v>
      </c>
      <c r="X332" s="60">
        <f>W332*H332</f>
        <v>0</v>
      </c>
      <c r="AR332" s="32" t="s">
        <v>251</v>
      </c>
      <c r="AT332" s="32" t="s">
        <v>134</v>
      </c>
      <c r="AU332" s="32" t="s">
        <v>83</v>
      </c>
      <c r="AY332" s="32" t="s">
        <v>130</v>
      </c>
      <c r="BE332" s="61">
        <f>IF(O332="základní",K332,0)</f>
        <v>0</v>
      </c>
      <c r="BF332" s="61">
        <f>IF(O332="snížená",K332,0)</f>
        <v>0</v>
      </c>
      <c r="BG332" s="61">
        <f>IF(O332="zákl. přenesená",K332,0)</f>
        <v>0</v>
      </c>
      <c r="BH332" s="61">
        <f>IF(O332="sníž. přenesená",K332,0)</f>
        <v>0</v>
      </c>
      <c r="BI332" s="61">
        <f>IF(O332="nulová",K332,0)</f>
        <v>0</v>
      </c>
      <c r="BJ332" s="32" t="s">
        <v>76</v>
      </c>
      <c r="BK332" s="61">
        <f>ROUND(P332*H332,2)</f>
        <v>0</v>
      </c>
      <c r="BL332" s="32" t="s">
        <v>251</v>
      </c>
      <c r="BM332" s="32" t="s">
        <v>424</v>
      </c>
    </row>
    <row r="333" spans="2:65" s="12" customFormat="1">
      <c r="B333" s="115"/>
      <c r="C333" s="93"/>
      <c r="D333" s="116" t="s">
        <v>141</v>
      </c>
      <c r="E333" s="117" t="s">
        <v>5</v>
      </c>
      <c r="F333" s="118" t="s">
        <v>300</v>
      </c>
      <c r="G333" s="93"/>
      <c r="H333" s="133" t="s">
        <v>5</v>
      </c>
      <c r="I333" s="93"/>
      <c r="J333" s="93"/>
      <c r="K333" s="93"/>
      <c r="L333" s="93"/>
      <c r="M333" s="62"/>
      <c r="N333" s="64"/>
      <c r="O333" s="65"/>
      <c r="P333" s="65"/>
      <c r="Q333" s="65"/>
      <c r="R333" s="65"/>
      <c r="S333" s="65"/>
      <c r="T333" s="65"/>
      <c r="U333" s="65"/>
      <c r="V333" s="65"/>
      <c r="W333" s="65"/>
      <c r="X333" s="66"/>
      <c r="AT333" s="63" t="s">
        <v>141</v>
      </c>
      <c r="AU333" s="63" t="s">
        <v>83</v>
      </c>
      <c r="AV333" s="12" t="s">
        <v>76</v>
      </c>
      <c r="AW333" s="12" t="s">
        <v>7</v>
      </c>
      <c r="AX333" s="12" t="s">
        <v>71</v>
      </c>
      <c r="AY333" s="63" t="s">
        <v>130</v>
      </c>
    </row>
    <row r="334" spans="2:65" s="13" customFormat="1">
      <c r="B334" s="119"/>
      <c r="C334" s="94"/>
      <c r="D334" s="116" t="s">
        <v>141</v>
      </c>
      <c r="E334" s="120" t="s">
        <v>5</v>
      </c>
      <c r="F334" s="121" t="s">
        <v>301</v>
      </c>
      <c r="G334" s="94"/>
      <c r="H334" s="134">
        <v>72.55</v>
      </c>
      <c r="I334" s="94"/>
      <c r="J334" s="94"/>
      <c r="K334" s="94"/>
      <c r="L334" s="94"/>
      <c r="M334" s="67"/>
      <c r="N334" s="69"/>
      <c r="O334" s="70"/>
      <c r="P334" s="70"/>
      <c r="Q334" s="70"/>
      <c r="R334" s="70"/>
      <c r="S334" s="70"/>
      <c r="T334" s="70"/>
      <c r="U334" s="70"/>
      <c r="V334" s="70"/>
      <c r="W334" s="70"/>
      <c r="X334" s="71"/>
      <c r="AT334" s="68" t="s">
        <v>141</v>
      </c>
      <c r="AU334" s="68" t="s">
        <v>83</v>
      </c>
      <c r="AV334" s="13" t="s">
        <v>83</v>
      </c>
      <c r="AW334" s="13" t="s">
        <v>7</v>
      </c>
      <c r="AX334" s="13" t="s">
        <v>71</v>
      </c>
      <c r="AY334" s="68" t="s">
        <v>130</v>
      </c>
    </row>
    <row r="335" spans="2:65" s="14" customFormat="1">
      <c r="B335" s="122"/>
      <c r="C335" s="95"/>
      <c r="D335" s="123" t="s">
        <v>141</v>
      </c>
      <c r="E335" s="124" t="s">
        <v>5</v>
      </c>
      <c r="F335" s="125" t="s">
        <v>147</v>
      </c>
      <c r="G335" s="95"/>
      <c r="H335" s="135">
        <v>72.55</v>
      </c>
      <c r="I335" s="95"/>
      <c r="J335" s="95"/>
      <c r="K335" s="95"/>
      <c r="L335" s="95"/>
      <c r="M335" s="72"/>
      <c r="N335" s="73"/>
      <c r="O335" s="74"/>
      <c r="P335" s="74"/>
      <c r="Q335" s="74"/>
      <c r="R335" s="74"/>
      <c r="S335" s="74"/>
      <c r="T335" s="74"/>
      <c r="U335" s="74"/>
      <c r="V335" s="74"/>
      <c r="W335" s="74"/>
      <c r="X335" s="75"/>
      <c r="AT335" s="76" t="s">
        <v>141</v>
      </c>
      <c r="AU335" s="76" t="s">
        <v>83</v>
      </c>
      <c r="AV335" s="14" t="s">
        <v>139</v>
      </c>
      <c r="AW335" s="14" t="s">
        <v>7</v>
      </c>
      <c r="AX335" s="14" t="s">
        <v>76</v>
      </c>
      <c r="AY335" s="76" t="s">
        <v>130</v>
      </c>
    </row>
    <row r="336" spans="2:65" s="34" customFormat="1" ht="22.5" customHeight="1">
      <c r="B336" s="100"/>
      <c r="C336" s="113" t="s">
        <v>425</v>
      </c>
      <c r="D336" s="113" t="s">
        <v>134</v>
      </c>
      <c r="E336" s="114" t="s">
        <v>426</v>
      </c>
      <c r="F336" s="92" t="s">
        <v>427</v>
      </c>
      <c r="G336" s="131" t="s">
        <v>137</v>
      </c>
      <c r="H336" s="132">
        <v>9.2200000000000006</v>
      </c>
      <c r="I336" s="10"/>
      <c r="J336" s="10"/>
      <c r="K336" s="91">
        <f>ROUND(P336*H336,2)</f>
        <v>0</v>
      </c>
      <c r="L336" s="92" t="s">
        <v>5</v>
      </c>
      <c r="M336" s="9"/>
      <c r="N336" s="11" t="s">
        <v>5</v>
      </c>
      <c r="O336" s="58" t="s">
        <v>40</v>
      </c>
      <c r="P336" s="36">
        <f>I336+J336</f>
        <v>0</v>
      </c>
      <c r="Q336" s="36">
        <f>ROUND(I336*H336,2)</f>
        <v>0</v>
      </c>
      <c r="R336" s="36">
        <f>ROUND(J336*H336,2)</f>
        <v>0</v>
      </c>
      <c r="S336" s="6"/>
      <c r="T336" s="59">
        <f>S336*H336</f>
        <v>0</v>
      </c>
      <c r="U336" s="59">
        <v>0</v>
      </c>
      <c r="V336" s="59">
        <f>U336*H336</f>
        <v>0</v>
      </c>
      <c r="W336" s="59">
        <v>0</v>
      </c>
      <c r="X336" s="60">
        <f>W336*H336</f>
        <v>0</v>
      </c>
      <c r="AR336" s="32" t="s">
        <v>251</v>
      </c>
      <c r="AT336" s="32" t="s">
        <v>134</v>
      </c>
      <c r="AU336" s="32" t="s">
        <v>83</v>
      </c>
      <c r="AY336" s="32" t="s">
        <v>130</v>
      </c>
      <c r="BE336" s="61">
        <f>IF(O336="základní",K336,0)</f>
        <v>0</v>
      </c>
      <c r="BF336" s="61">
        <f>IF(O336="snížená",K336,0)</f>
        <v>0</v>
      </c>
      <c r="BG336" s="61">
        <f>IF(O336="zákl. přenesená",K336,0)</f>
        <v>0</v>
      </c>
      <c r="BH336" s="61">
        <f>IF(O336="sníž. přenesená",K336,0)</f>
        <v>0</v>
      </c>
      <c r="BI336" s="61">
        <f>IF(O336="nulová",K336,0)</f>
        <v>0</v>
      </c>
      <c r="BJ336" s="32" t="s">
        <v>76</v>
      </c>
      <c r="BK336" s="61">
        <f>ROUND(P336*H336,2)</f>
        <v>0</v>
      </c>
      <c r="BL336" s="32" t="s">
        <v>251</v>
      </c>
      <c r="BM336" s="32" t="s">
        <v>428</v>
      </c>
    </row>
    <row r="337" spans="2:65" s="12" customFormat="1" ht="27">
      <c r="B337" s="115"/>
      <c r="C337" s="93"/>
      <c r="D337" s="116" t="s">
        <v>141</v>
      </c>
      <c r="E337" s="117" t="s">
        <v>5</v>
      </c>
      <c r="F337" s="118" t="s">
        <v>429</v>
      </c>
      <c r="G337" s="93"/>
      <c r="H337" s="133" t="s">
        <v>5</v>
      </c>
      <c r="I337" s="93"/>
      <c r="J337" s="93"/>
      <c r="K337" s="93"/>
      <c r="L337" s="93"/>
      <c r="M337" s="62"/>
      <c r="N337" s="64"/>
      <c r="O337" s="65"/>
      <c r="P337" s="65"/>
      <c r="Q337" s="65"/>
      <c r="R337" s="65"/>
      <c r="S337" s="65"/>
      <c r="T337" s="65"/>
      <c r="U337" s="65"/>
      <c r="V337" s="65"/>
      <c r="W337" s="65"/>
      <c r="X337" s="66"/>
      <c r="AT337" s="63" t="s">
        <v>141</v>
      </c>
      <c r="AU337" s="63" t="s">
        <v>83</v>
      </c>
      <c r="AV337" s="12" t="s">
        <v>76</v>
      </c>
      <c r="AW337" s="12" t="s">
        <v>7</v>
      </c>
      <c r="AX337" s="12" t="s">
        <v>71</v>
      </c>
      <c r="AY337" s="63" t="s">
        <v>130</v>
      </c>
    </row>
    <row r="338" spans="2:65" s="12" customFormat="1">
      <c r="B338" s="115"/>
      <c r="C338" s="93"/>
      <c r="D338" s="116" t="s">
        <v>141</v>
      </c>
      <c r="E338" s="117" t="s">
        <v>5</v>
      </c>
      <c r="F338" s="118" t="s">
        <v>302</v>
      </c>
      <c r="G338" s="93"/>
      <c r="H338" s="133" t="s">
        <v>5</v>
      </c>
      <c r="I338" s="93"/>
      <c r="J338" s="93"/>
      <c r="K338" s="93"/>
      <c r="L338" s="93"/>
      <c r="M338" s="62"/>
      <c r="N338" s="64"/>
      <c r="O338" s="65"/>
      <c r="P338" s="65"/>
      <c r="Q338" s="65"/>
      <c r="R338" s="65"/>
      <c r="S338" s="65"/>
      <c r="T338" s="65"/>
      <c r="U338" s="65"/>
      <c r="V338" s="65"/>
      <c r="W338" s="65"/>
      <c r="X338" s="66"/>
      <c r="AT338" s="63" t="s">
        <v>141</v>
      </c>
      <c r="AU338" s="63" t="s">
        <v>83</v>
      </c>
      <c r="AV338" s="12" t="s">
        <v>76</v>
      </c>
      <c r="AW338" s="12" t="s">
        <v>7</v>
      </c>
      <c r="AX338" s="12" t="s">
        <v>71</v>
      </c>
      <c r="AY338" s="63" t="s">
        <v>130</v>
      </c>
    </row>
    <row r="339" spans="2:65" s="13" customFormat="1">
      <c r="B339" s="119"/>
      <c r="C339" s="94"/>
      <c r="D339" s="116" t="s">
        <v>141</v>
      </c>
      <c r="E339" s="120" t="s">
        <v>5</v>
      </c>
      <c r="F339" s="121" t="s">
        <v>430</v>
      </c>
      <c r="G339" s="94"/>
      <c r="H339" s="134">
        <v>9.2200000000000006</v>
      </c>
      <c r="I339" s="94"/>
      <c r="J339" s="94"/>
      <c r="K339" s="94"/>
      <c r="L339" s="94"/>
      <c r="M339" s="67"/>
      <c r="N339" s="69"/>
      <c r="O339" s="70"/>
      <c r="P339" s="70"/>
      <c r="Q339" s="70"/>
      <c r="R339" s="70"/>
      <c r="S339" s="70"/>
      <c r="T339" s="70"/>
      <c r="U339" s="70"/>
      <c r="V339" s="70"/>
      <c r="W339" s="70"/>
      <c r="X339" s="71"/>
      <c r="AT339" s="68" t="s">
        <v>141</v>
      </c>
      <c r="AU339" s="68" t="s">
        <v>83</v>
      </c>
      <c r="AV339" s="13" t="s">
        <v>83</v>
      </c>
      <c r="AW339" s="13" t="s">
        <v>7</v>
      </c>
      <c r="AX339" s="13" t="s">
        <v>71</v>
      </c>
      <c r="AY339" s="68" t="s">
        <v>130</v>
      </c>
    </row>
    <row r="340" spans="2:65" s="14" customFormat="1">
      <c r="B340" s="122"/>
      <c r="C340" s="95"/>
      <c r="D340" s="123" t="s">
        <v>141</v>
      </c>
      <c r="E340" s="124" t="s">
        <v>5</v>
      </c>
      <c r="F340" s="125" t="s">
        <v>147</v>
      </c>
      <c r="G340" s="95"/>
      <c r="H340" s="135">
        <v>9.2200000000000006</v>
      </c>
      <c r="I340" s="95"/>
      <c r="J340" s="95"/>
      <c r="K340" s="95"/>
      <c r="L340" s="95"/>
      <c r="M340" s="72"/>
      <c r="N340" s="73"/>
      <c r="O340" s="74"/>
      <c r="P340" s="74"/>
      <c r="Q340" s="74"/>
      <c r="R340" s="74"/>
      <c r="S340" s="74"/>
      <c r="T340" s="74"/>
      <c r="U340" s="74"/>
      <c r="V340" s="74"/>
      <c r="W340" s="74"/>
      <c r="X340" s="75"/>
      <c r="AT340" s="76" t="s">
        <v>141</v>
      </c>
      <c r="AU340" s="76" t="s">
        <v>83</v>
      </c>
      <c r="AV340" s="14" t="s">
        <v>139</v>
      </c>
      <c r="AW340" s="14" t="s">
        <v>7</v>
      </c>
      <c r="AX340" s="14" t="s">
        <v>76</v>
      </c>
      <c r="AY340" s="76" t="s">
        <v>130</v>
      </c>
    </row>
    <row r="341" spans="2:65" s="34" customFormat="1" ht="22.5" customHeight="1">
      <c r="B341" s="100"/>
      <c r="C341" s="128" t="s">
        <v>431</v>
      </c>
      <c r="D341" s="128" t="s">
        <v>275</v>
      </c>
      <c r="E341" s="129" t="s">
        <v>432</v>
      </c>
      <c r="F341" s="97" t="s">
        <v>433</v>
      </c>
      <c r="G341" s="137" t="s">
        <v>137</v>
      </c>
      <c r="H341" s="138">
        <v>36.335000000000001</v>
      </c>
      <c r="I341" s="15"/>
      <c r="J341" s="139"/>
      <c r="K341" s="96">
        <f>ROUND(P341*H341,2)</f>
        <v>0</v>
      </c>
      <c r="L341" s="97" t="s">
        <v>5</v>
      </c>
      <c r="M341" s="77"/>
      <c r="N341" s="16" t="s">
        <v>5</v>
      </c>
      <c r="O341" s="58" t="s">
        <v>40</v>
      </c>
      <c r="P341" s="36">
        <f>I341+J341</f>
        <v>0</v>
      </c>
      <c r="Q341" s="36">
        <f>ROUND(I341*H341,2)</f>
        <v>0</v>
      </c>
      <c r="R341" s="36">
        <f>ROUND(J341*H341,2)</f>
        <v>0</v>
      </c>
      <c r="S341" s="6"/>
      <c r="T341" s="59">
        <f>S341*H341</f>
        <v>0</v>
      </c>
      <c r="U341" s="59">
        <v>0.13500000000000001</v>
      </c>
      <c r="V341" s="59">
        <f>U341*H341</f>
        <v>4.9052250000000006</v>
      </c>
      <c r="W341" s="59">
        <v>0</v>
      </c>
      <c r="X341" s="60">
        <f>W341*H341</f>
        <v>0</v>
      </c>
      <c r="AR341" s="32" t="s">
        <v>278</v>
      </c>
      <c r="AT341" s="32" t="s">
        <v>275</v>
      </c>
      <c r="AU341" s="32" t="s">
        <v>83</v>
      </c>
      <c r="AY341" s="32" t="s">
        <v>130</v>
      </c>
      <c r="BE341" s="61">
        <f>IF(O341="základní",K341,0)</f>
        <v>0</v>
      </c>
      <c r="BF341" s="61">
        <f>IF(O341="snížená",K341,0)</f>
        <v>0</v>
      </c>
      <c r="BG341" s="61">
        <f>IF(O341="zákl. přenesená",K341,0)</f>
        <v>0</v>
      </c>
      <c r="BH341" s="61">
        <f>IF(O341="sníž. přenesená",K341,0)</f>
        <v>0</v>
      </c>
      <c r="BI341" s="61">
        <f>IF(O341="nulová",K341,0)</f>
        <v>0</v>
      </c>
      <c r="BJ341" s="32" t="s">
        <v>76</v>
      </c>
      <c r="BK341" s="61">
        <f>ROUND(P341*H341,2)</f>
        <v>0</v>
      </c>
      <c r="BL341" s="32" t="s">
        <v>251</v>
      </c>
      <c r="BM341" s="32" t="s">
        <v>434</v>
      </c>
    </row>
    <row r="342" spans="2:65" s="12" customFormat="1" ht="27">
      <c r="B342" s="115"/>
      <c r="C342" s="93"/>
      <c r="D342" s="116" t="s">
        <v>141</v>
      </c>
      <c r="E342" s="117" t="s">
        <v>5</v>
      </c>
      <c r="F342" s="118" t="s">
        <v>435</v>
      </c>
      <c r="G342" s="93"/>
      <c r="H342" s="133" t="s">
        <v>5</v>
      </c>
      <c r="I342" s="93"/>
      <c r="J342" s="93"/>
      <c r="K342" s="93"/>
      <c r="L342" s="93"/>
      <c r="M342" s="62"/>
      <c r="N342" s="64"/>
      <c r="O342" s="65"/>
      <c r="P342" s="65"/>
      <c r="Q342" s="65"/>
      <c r="R342" s="65"/>
      <c r="S342" s="65"/>
      <c r="T342" s="65"/>
      <c r="U342" s="65"/>
      <c r="V342" s="65"/>
      <c r="W342" s="65"/>
      <c r="X342" s="66"/>
      <c r="AT342" s="63" t="s">
        <v>141</v>
      </c>
      <c r="AU342" s="63" t="s">
        <v>83</v>
      </c>
      <c r="AV342" s="12" t="s">
        <v>76</v>
      </c>
      <c r="AW342" s="12" t="s">
        <v>7</v>
      </c>
      <c r="AX342" s="12" t="s">
        <v>71</v>
      </c>
      <c r="AY342" s="63" t="s">
        <v>130</v>
      </c>
    </row>
    <row r="343" spans="2:65" s="12" customFormat="1">
      <c r="B343" s="115"/>
      <c r="C343" s="93"/>
      <c r="D343" s="116" t="s">
        <v>141</v>
      </c>
      <c r="E343" s="117" t="s">
        <v>5</v>
      </c>
      <c r="F343" s="118" t="s">
        <v>436</v>
      </c>
      <c r="G343" s="93"/>
      <c r="H343" s="133" t="s">
        <v>5</v>
      </c>
      <c r="I343" s="93"/>
      <c r="J343" s="93"/>
      <c r="K343" s="93"/>
      <c r="L343" s="93"/>
      <c r="M343" s="62"/>
      <c r="N343" s="64"/>
      <c r="O343" s="65"/>
      <c r="P343" s="65"/>
      <c r="Q343" s="65"/>
      <c r="R343" s="65"/>
      <c r="S343" s="65"/>
      <c r="T343" s="65"/>
      <c r="U343" s="65"/>
      <c r="V343" s="65"/>
      <c r="W343" s="65"/>
      <c r="X343" s="66"/>
      <c r="AT343" s="63" t="s">
        <v>141</v>
      </c>
      <c r="AU343" s="63" t="s">
        <v>83</v>
      </c>
      <c r="AV343" s="12" t="s">
        <v>76</v>
      </c>
      <c r="AW343" s="12" t="s">
        <v>7</v>
      </c>
      <c r="AX343" s="12" t="s">
        <v>71</v>
      </c>
      <c r="AY343" s="63" t="s">
        <v>130</v>
      </c>
    </row>
    <row r="344" spans="2:65" s="12" customFormat="1" ht="27">
      <c r="B344" s="115"/>
      <c r="C344" s="93"/>
      <c r="D344" s="116" t="s">
        <v>141</v>
      </c>
      <c r="E344" s="117" t="s">
        <v>5</v>
      </c>
      <c r="F344" s="118" t="s">
        <v>437</v>
      </c>
      <c r="G344" s="93"/>
      <c r="H344" s="133" t="s">
        <v>5</v>
      </c>
      <c r="I344" s="93"/>
      <c r="J344" s="93"/>
      <c r="K344" s="93"/>
      <c r="L344" s="93"/>
      <c r="M344" s="62"/>
      <c r="N344" s="64"/>
      <c r="O344" s="65"/>
      <c r="P344" s="65"/>
      <c r="Q344" s="65"/>
      <c r="R344" s="65"/>
      <c r="S344" s="65"/>
      <c r="T344" s="65"/>
      <c r="U344" s="65"/>
      <c r="V344" s="65"/>
      <c r="W344" s="65"/>
      <c r="X344" s="66"/>
      <c r="AT344" s="63" t="s">
        <v>141</v>
      </c>
      <c r="AU344" s="63" t="s">
        <v>83</v>
      </c>
      <c r="AV344" s="12" t="s">
        <v>76</v>
      </c>
      <c r="AW344" s="12" t="s">
        <v>7</v>
      </c>
      <c r="AX344" s="12" t="s">
        <v>71</v>
      </c>
      <c r="AY344" s="63" t="s">
        <v>130</v>
      </c>
    </row>
    <row r="345" spans="2:65" s="13" customFormat="1">
      <c r="B345" s="119"/>
      <c r="C345" s="94"/>
      <c r="D345" s="116" t="s">
        <v>141</v>
      </c>
      <c r="E345" s="120" t="s">
        <v>5</v>
      </c>
      <c r="F345" s="121" t="s">
        <v>438</v>
      </c>
      <c r="G345" s="94"/>
      <c r="H345" s="134">
        <v>28.561</v>
      </c>
      <c r="I345" s="94"/>
      <c r="J345" s="94"/>
      <c r="K345" s="94"/>
      <c r="L345" s="94"/>
      <c r="M345" s="67"/>
      <c r="N345" s="69"/>
      <c r="O345" s="70"/>
      <c r="P345" s="70"/>
      <c r="Q345" s="70"/>
      <c r="R345" s="70"/>
      <c r="S345" s="70"/>
      <c r="T345" s="70"/>
      <c r="U345" s="70"/>
      <c r="V345" s="70"/>
      <c r="W345" s="70"/>
      <c r="X345" s="71"/>
      <c r="AT345" s="68" t="s">
        <v>141</v>
      </c>
      <c r="AU345" s="68" t="s">
        <v>83</v>
      </c>
      <c r="AV345" s="13" t="s">
        <v>83</v>
      </c>
      <c r="AW345" s="13" t="s">
        <v>7</v>
      </c>
      <c r="AX345" s="13" t="s">
        <v>71</v>
      </c>
      <c r="AY345" s="68" t="s">
        <v>130</v>
      </c>
    </row>
    <row r="346" spans="2:65" s="13" customFormat="1">
      <c r="B346" s="119"/>
      <c r="C346" s="94"/>
      <c r="D346" s="116" t="s">
        <v>141</v>
      </c>
      <c r="E346" s="120" t="s">
        <v>5</v>
      </c>
      <c r="F346" s="121" t="s">
        <v>439</v>
      </c>
      <c r="G346" s="94"/>
      <c r="H346" s="134">
        <v>7.774</v>
      </c>
      <c r="I346" s="94"/>
      <c r="J346" s="94"/>
      <c r="K346" s="94"/>
      <c r="L346" s="94"/>
      <c r="M346" s="67"/>
      <c r="N346" s="69"/>
      <c r="O346" s="70"/>
      <c r="P346" s="70"/>
      <c r="Q346" s="70"/>
      <c r="R346" s="70"/>
      <c r="S346" s="70"/>
      <c r="T346" s="70"/>
      <c r="U346" s="70"/>
      <c r="V346" s="70"/>
      <c r="W346" s="70"/>
      <c r="X346" s="71"/>
      <c r="AT346" s="68" t="s">
        <v>141</v>
      </c>
      <c r="AU346" s="68" t="s">
        <v>83</v>
      </c>
      <c r="AV346" s="13" t="s">
        <v>83</v>
      </c>
      <c r="AW346" s="13" t="s">
        <v>7</v>
      </c>
      <c r="AX346" s="13" t="s">
        <v>71</v>
      </c>
      <c r="AY346" s="68" t="s">
        <v>130</v>
      </c>
    </row>
    <row r="347" spans="2:65" s="14" customFormat="1">
      <c r="B347" s="122"/>
      <c r="C347" s="95"/>
      <c r="D347" s="123" t="s">
        <v>141</v>
      </c>
      <c r="E347" s="124" t="s">
        <v>5</v>
      </c>
      <c r="F347" s="125" t="s">
        <v>147</v>
      </c>
      <c r="G347" s="95"/>
      <c r="H347" s="135">
        <v>36.335000000000001</v>
      </c>
      <c r="I347" s="95"/>
      <c r="J347" s="95"/>
      <c r="K347" s="95"/>
      <c r="L347" s="95"/>
      <c r="M347" s="72"/>
      <c r="N347" s="73"/>
      <c r="O347" s="74"/>
      <c r="P347" s="74"/>
      <c r="Q347" s="74"/>
      <c r="R347" s="74"/>
      <c r="S347" s="74"/>
      <c r="T347" s="74"/>
      <c r="U347" s="74"/>
      <c r="V347" s="74"/>
      <c r="W347" s="74"/>
      <c r="X347" s="75"/>
      <c r="AT347" s="76" t="s">
        <v>141</v>
      </c>
      <c r="AU347" s="76" t="s">
        <v>83</v>
      </c>
      <c r="AV347" s="14" t="s">
        <v>139</v>
      </c>
      <c r="AW347" s="14" t="s">
        <v>7</v>
      </c>
      <c r="AX347" s="14" t="s">
        <v>76</v>
      </c>
      <c r="AY347" s="76" t="s">
        <v>130</v>
      </c>
    </row>
    <row r="348" spans="2:65" s="34" customFormat="1" ht="31.5" customHeight="1">
      <c r="B348" s="100"/>
      <c r="C348" s="113" t="s">
        <v>440</v>
      </c>
      <c r="D348" s="113" t="s">
        <v>134</v>
      </c>
      <c r="E348" s="114" t="s">
        <v>441</v>
      </c>
      <c r="F348" s="92" t="s">
        <v>442</v>
      </c>
      <c r="G348" s="131" t="s">
        <v>137</v>
      </c>
      <c r="H348" s="132">
        <v>81.77</v>
      </c>
      <c r="I348" s="10"/>
      <c r="J348" s="10"/>
      <c r="K348" s="91">
        <f>ROUND(P348*H348,2)</f>
        <v>0</v>
      </c>
      <c r="L348" s="92" t="s">
        <v>138</v>
      </c>
      <c r="M348" s="9"/>
      <c r="N348" s="11" t="s">
        <v>5</v>
      </c>
      <c r="O348" s="58" t="s">
        <v>40</v>
      </c>
      <c r="P348" s="36">
        <f>I348+J348</f>
        <v>0</v>
      </c>
      <c r="Q348" s="36">
        <f>ROUND(I348*H348,2)</f>
        <v>0</v>
      </c>
      <c r="R348" s="36">
        <f>ROUND(J348*H348,2)</f>
        <v>0</v>
      </c>
      <c r="S348" s="6"/>
      <c r="T348" s="59">
        <f>S348*H348</f>
        <v>0</v>
      </c>
      <c r="U348" s="59">
        <v>1.6000000000000001E-4</v>
      </c>
      <c r="V348" s="59">
        <f>U348*H348</f>
        <v>1.30832E-2</v>
      </c>
      <c r="W348" s="59">
        <v>0</v>
      </c>
      <c r="X348" s="60">
        <f>W348*H348</f>
        <v>0</v>
      </c>
      <c r="AR348" s="32" t="s">
        <v>251</v>
      </c>
      <c r="AT348" s="32" t="s">
        <v>134</v>
      </c>
      <c r="AU348" s="32" t="s">
        <v>83</v>
      </c>
      <c r="AY348" s="32" t="s">
        <v>130</v>
      </c>
      <c r="BE348" s="61">
        <f>IF(O348="základní",K348,0)</f>
        <v>0</v>
      </c>
      <c r="BF348" s="61">
        <f>IF(O348="snížená",K348,0)</f>
        <v>0</v>
      </c>
      <c r="BG348" s="61">
        <f>IF(O348="zákl. přenesená",K348,0)</f>
        <v>0</v>
      </c>
      <c r="BH348" s="61">
        <f>IF(O348="sníž. přenesená",K348,0)</f>
        <v>0</v>
      </c>
      <c r="BI348" s="61">
        <f>IF(O348="nulová",K348,0)</f>
        <v>0</v>
      </c>
      <c r="BJ348" s="32" t="s">
        <v>76</v>
      </c>
      <c r="BK348" s="61">
        <f>ROUND(P348*H348,2)</f>
        <v>0</v>
      </c>
      <c r="BL348" s="32" t="s">
        <v>251</v>
      </c>
      <c r="BM348" s="32" t="s">
        <v>443</v>
      </c>
    </row>
    <row r="349" spans="2:65" s="13" customFormat="1">
      <c r="B349" s="119"/>
      <c r="C349" s="94"/>
      <c r="D349" s="116" t="s">
        <v>141</v>
      </c>
      <c r="E349" s="120" t="s">
        <v>5</v>
      </c>
      <c r="F349" s="121" t="s">
        <v>444</v>
      </c>
      <c r="G349" s="94"/>
      <c r="H349" s="134">
        <v>81.77</v>
      </c>
      <c r="I349" s="94"/>
      <c r="J349" s="94"/>
      <c r="K349" s="94"/>
      <c r="L349" s="94"/>
      <c r="M349" s="67"/>
      <c r="N349" s="69"/>
      <c r="O349" s="70"/>
      <c r="P349" s="70"/>
      <c r="Q349" s="70"/>
      <c r="R349" s="70"/>
      <c r="S349" s="70"/>
      <c r="T349" s="70"/>
      <c r="U349" s="70"/>
      <c r="V349" s="70"/>
      <c r="W349" s="70"/>
      <c r="X349" s="71"/>
      <c r="AT349" s="68" t="s">
        <v>141</v>
      </c>
      <c r="AU349" s="68" t="s">
        <v>83</v>
      </c>
      <c r="AV349" s="13" t="s">
        <v>83</v>
      </c>
      <c r="AW349" s="13" t="s">
        <v>7</v>
      </c>
      <c r="AX349" s="13" t="s">
        <v>71</v>
      </c>
      <c r="AY349" s="68" t="s">
        <v>130</v>
      </c>
    </row>
    <row r="350" spans="2:65" s="14" customFormat="1">
      <c r="B350" s="122"/>
      <c r="C350" s="95"/>
      <c r="D350" s="123" t="s">
        <v>141</v>
      </c>
      <c r="E350" s="124" t="s">
        <v>5</v>
      </c>
      <c r="F350" s="125" t="s">
        <v>147</v>
      </c>
      <c r="G350" s="95"/>
      <c r="H350" s="135">
        <v>81.77</v>
      </c>
      <c r="I350" s="95"/>
      <c r="J350" s="95"/>
      <c r="K350" s="95"/>
      <c r="L350" s="95"/>
      <c r="M350" s="72"/>
      <c r="N350" s="73"/>
      <c r="O350" s="74"/>
      <c r="P350" s="74"/>
      <c r="Q350" s="74"/>
      <c r="R350" s="74"/>
      <c r="S350" s="74"/>
      <c r="T350" s="74"/>
      <c r="U350" s="74"/>
      <c r="V350" s="74"/>
      <c r="W350" s="74"/>
      <c r="X350" s="75"/>
      <c r="AT350" s="76" t="s">
        <v>141</v>
      </c>
      <c r="AU350" s="76" t="s">
        <v>83</v>
      </c>
      <c r="AV350" s="14" t="s">
        <v>139</v>
      </c>
      <c r="AW350" s="14" t="s">
        <v>7</v>
      </c>
      <c r="AX350" s="14" t="s">
        <v>76</v>
      </c>
      <c r="AY350" s="76" t="s">
        <v>130</v>
      </c>
    </row>
    <row r="351" spans="2:65" s="34" customFormat="1" ht="22.5" customHeight="1">
      <c r="B351" s="100"/>
      <c r="C351" s="128" t="s">
        <v>445</v>
      </c>
      <c r="D351" s="128" t="s">
        <v>275</v>
      </c>
      <c r="E351" s="129" t="s">
        <v>446</v>
      </c>
      <c r="F351" s="97" t="s">
        <v>447</v>
      </c>
      <c r="G351" s="137" t="s">
        <v>137</v>
      </c>
      <c r="H351" s="138">
        <v>81.77</v>
      </c>
      <c r="I351" s="15"/>
      <c r="J351" s="139"/>
      <c r="K351" s="96">
        <f>ROUND(P351*H351,2)</f>
        <v>0</v>
      </c>
      <c r="L351" s="97" t="s">
        <v>5</v>
      </c>
      <c r="M351" s="77"/>
      <c r="N351" s="16" t="s">
        <v>5</v>
      </c>
      <c r="O351" s="58" t="s">
        <v>40</v>
      </c>
      <c r="P351" s="36">
        <f>I351+J351</f>
        <v>0</v>
      </c>
      <c r="Q351" s="36">
        <f>ROUND(I351*H351,2)</f>
        <v>0</v>
      </c>
      <c r="R351" s="36">
        <f>ROUND(J351*H351,2)</f>
        <v>0</v>
      </c>
      <c r="S351" s="6"/>
      <c r="T351" s="59">
        <f>S351*H351</f>
        <v>0</v>
      </c>
      <c r="U351" s="59">
        <v>1.1999999999999999E-3</v>
      </c>
      <c r="V351" s="59">
        <f>U351*H351</f>
        <v>9.8123999999999989E-2</v>
      </c>
      <c r="W351" s="59">
        <v>0</v>
      </c>
      <c r="X351" s="60">
        <f>W351*H351</f>
        <v>0</v>
      </c>
      <c r="AR351" s="32" t="s">
        <v>278</v>
      </c>
      <c r="AT351" s="32" t="s">
        <v>275</v>
      </c>
      <c r="AU351" s="32" t="s">
        <v>83</v>
      </c>
      <c r="AY351" s="32" t="s">
        <v>130</v>
      </c>
      <c r="BE351" s="61">
        <f>IF(O351="základní",K351,0)</f>
        <v>0</v>
      </c>
      <c r="BF351" s="61">
        <f>IF(O351="snížená",K351,0)</f>
        <v>0</v>
      </c>
      <c r="BG351" s="61">
        <f>IF(O351="zákl. přenesená",K351,0)</f>
        <v>0</v>
      </c>
      <c r="BH351" s="61">
        <f>IF(O351="sníž. přenesená",K351,0)</f>
        <v>0</v>
      </c>
      <c r="BI351" s="61">
        <f>IF(O351="nulová",K351,0)</f>
        <v>0</v>
      </c>
      <c r="BJ351" s="32" t="s">
        <v>76</v>
      </c>
      <c r="BK351" s="61">
        <f>ROUND(P351*H351,2)</f>
        <v>0</v>
      </c>
      <c r="BL351" s="32" t="s">
        <v>251</v>
      </c>
      <c r="BM351" s="32" t="s">
        <v>448</v>
      </c>
    </row>
    <row r="352" spans="2:65" s="13" customFormat="1">
      <c r="B352" s="119"/>
      <c r="C352" s="94"/>
      <c r="D352" s="116" t="s">
        <v>141</v>
      </c>
      <c r="E352" s="120" t="s">
        <v>5</v>
      </c>
      <c r="F352" s="121" t="s">
        <v>444</v>
      </c>
      <c r="G352" s="94"/>
      <c r="H352" s="134">
        <v>81.77</v>
      </c>
      <c r="I352" s="94"/>
      <c r="J352" s="94"/>
      <c r="K352" s="94"/>
      <c r="L352" s="94"/>
      <c r="M352" s="67"/>
      <c r="N352" s="69"/>
      <c r="O352" s="70"/>
      <c r="P352" s="70"/>
      <c r="Q352" s="70"/>
      <c r="R352" s="70"/>
      <c r="S352" s="70"/>
      <c r="T352" s="70"/>
      <c r="U352" s="70"/>
      <c r="V352" s="70"/>
      <c r="W352" s="70"/>
      <c r="X352" s="71"/>
      <c r="AT352" s="68" t="s">
        <v>141</v>
      </c>
      <c r="AU352" s="68" t="s">
        <v>83</v>
      </c>
      <c r="AV352" s="13" t="s">
        <v>83</v>
      </c>
      <c r="AW352" s="13" t="s">
        <v>7</v>
      </c>
      <c r="AX352" s="13" t="s">
        <v>71</v>
      </c>
      <c r="AY352" s="68" t="s">
        <v>130</v>
      </c>
    </row>
    <row r="353" spans="2:65" s="14" customFormat="1">
      <c r="B353" s="122"/>
      <c r="C353" s="95"/>
      <c r="D353" s="123" t="s">
        <v>141</v>
      </c>
      <c r="E353" s="124" t="s">
        <v>5</v>
      </c>
      <c r="F353" s="125" t="s">
        <v>147</v>
      </c>
      <c r="G353" s="95"/>
      <c r="H353" s="135">
        <v>81.77</v>
      </c>
      <c r="I353" s="95"/>
      <c r="J353" s="95"/>
      <c r="K353" s="95"/>
      <c r="L353" s="95"/>
      <c r="M353" s="72"/>
      <c r="N353" s="73"/>
      <c r="O353" s="74"/>
      <c r="P353" s="74"/>
      <c r="Q353" s="74"/>
      <c r="R353" s="74"/>
      <c r="S353" s="74"/>
      <c r="T353" s="74"/>
      <c r="U353" s="74"/>
      <c r="V353" s="74"/>
      <c r="W353" s="74"/>
      <c r="X353" s="75"/>
      <c r="AT353" s="76" t="s">
        <v>141</v>
      </c>
      <c r="AU353" s="76" t="s">
        <v>83</v>
      </c>
      <c r="AV353" s="14" t="s">
        <v>139</v>
      </c>
      <c r="AW353" s="14" t="s">
        <v>7</v>
      </c>
      <c r="AX353" s="14" t="s">
        <v>76</v>
      </c>
      <c r="AY353" s="76" t="s">
        <v>130</v>
      </c>
    </row>
    <row r="354" spans="2:65" s="34" customFormat="1" ht="22.5" customHeight="1">
      <c r="B354" s="100"/>
      <c r="C354" s="113" t="s">
        <v>449</v>
      </c>
      <c r="D354" s="113" t="s">
        <v>134</v>
      </c>
      <c r="E354" s="114" t="s">
        <v>450</v>
      </c>
      <c r="F354" s="92" t="s">
        <v>451</v>
      </c>
      <c r="G354" s="131" t="s">
        <v>332</v>
      </c>
      <c r="H354" s="17"/>
      <c r="I354" s="10"/>
      <c r="J354" s="10"/>
      <c r="K354" s="91">
        <f>ROUND(P354*H354,2)</f>
        <v>0</v>
      </c>
      <c r="L354" s="92" t="s">
        <v>138</v>
      </c>
      <c r="M354" s="9"/>
      <c r="N354" s="11" t="s">
        <v>5</v>
      </c>
      <c r="O354" s="58" t="s">
        <v>40</v>
      </c>
      <c r="P354" s="36">
        <f>I354+J354</f>
        <v>0</v>
      </c>
      <c r="Q354" s="36">
        <f>ROUND(I354*H354,2)</f>
        <v>0</v>
      </c>
      <c r="R354" s="36">
        <f>ROUND(J354*H354,2)</f>
        <v>0</v>
      </c>
      <c r="S354" s="6"/>
      <c r="T354" s="59">
        <f>S354*H354</f>
        <v>0</v>
      </c>
      <c r="U354" s="59">
        <v>0</v>
      </c>
      <c r="V354" s="59">
        <f>U354*H354</f>
        <v>0</v>
      </c>
      <c r="W354" s="59">
        <v>0</v>
      </c>
      <c r="X354" s="60">
        <f>W354*H354</f>
        <v>0</v>
      </c>
      <c r="AR354" s="32" t="s">
        <v>251</v>
      </c>
      <c r="AT354" s="32" t="s">
        <v>134</v>
      </c>
      <c r="AU354" s="32" t="s">
        <v>83</v>
      </c>
      <c r="AY354" s="32" t="s">
        <v>130</v>
      </c>
      <c r="BE354" s="61">
        <f>IF(O354="základní",K354,0)</f>
        <v>0</v>
      </c>
      <c r="BF354" s="61">
        <f>IF(O354="snížená",K354,0)</f>
        <v>0</v>
      </c>
      <c r="BG354" s="61">
        <f>IF(O354="zákl. přenesená",K354,0)</f>
        <v>0</v>
      </c>
      <c r="BH354" s="61">
        <f>IF(O354="sníž. přenesená",K354,0)</f>
        <v>0</v>
      </c>
      <c r="BI354" s="61">
        <f>IF(O354="nulová",K354,0)</f>
        <v>0</v>
      </c>
      <c r="BJ354" s="32" t="s">
        <v>76</v>
      </c>
      <c r="BK354" s="61">
        <f>ROUND(P354*H354,2)</f>
        <v>0</v>
      </c>
      <c r="BL354" s="32" t="s">
        <v>251</v>
      </c>
      <c r="BM354" s="32" t="s">
        <v>452</v>
      </c>
    </row>
    <row r="355" spans="2:65" s="8" customFormat="1" ht="29.85" customHeight="1">
      <c r="B355" s="108"/>
      <c r="C355" s="89"/>
      <c r="D355" s="111" t="s">
        <v>70</v>
      </c>
      <c r="E355" s="112" t="s">
        <v>453</v>
      </c>
      <c r="F355" s="112" t="s">
        <v>454</v>
      </c>
      <c r="G355" s="89"/>
      <c r="H355" s="89"/>
      <c r="I355" s="89"/>
      <c r="J355" s="89"/>
      <c r="K355" s="90">
        <f>BK355</f>
        <v>0</v>
      </c>
      <c r="L355" s="89"/>
      <c r="M355" s="49"/>
      <c r="N355" s="51"/>
      <c r="O355" s="52"/>
      <c r="P355" s="52"/>
      <c r="Q355" s="53">
        <f>SUM(Q356:Q381)</f>
        <v>0</v>
      </c>
      <c r="R355" s="53">
        <f>SUM(R356:R381)</f>
        <v>0</v>
      </c>
      <c r="S355" s="52"/>
      <c r="T355" s="54">
        <f>SUM(T356:T381)</f>
        <v>0</v>
      </c>
      <c r="U355" s="52"/>
      <c r="V355" s="54">
        <f>SUM(V356:V381)</f>
        <v>0.23775848000000002</v>
      </c>
      <c r="W355" s="52"/>
      <c r="X355" s="55">
        <f>SUM(X356:X381)</f>
        <v>0</v>
      </c>
      <c r="AR355" s="50" t="s">
        <v>83</v>
      </c>
      <c r="AT355" s="56" t="s">
        <v>70</v>
      </c>
      <c r="AU355" s="56" t="s">
        <v>76</v>
      </c>
      <c r="AY355" s="50" t="s">
        <v>130</v>
      </c>
      <c r="BK355" s="57">
        <f>SUM(BK356:BK381)</f>
        <v>0</v>
      </c>
    </row>
    <row r="356" spans="2:65" s="34" customFormat="1" ht="22.5" customHeight="1">
      <c r="B356" s="100"/>
      <c r="C356" s="113" t="s">
        <v>159</v>
      </c>
      <c r="D356" s="113" t="s">
        <v>134</v>
      </c>
      <c r="E356" s="114" t="s">
        <v>455</v>
      </c>
      <c r="F356" s="92" t="s">
        <v>456</v>
      </c>
      <c r="G356" s="131" t="s">
        <v>137</v>
      </c>
      <c r="H356" s="132">
        <v>23.114999999999998</v>
      </c>
      <c r="I356" s="10"/>
      <c r="J356" s="10"/>
      <c r="K356" s="91">
        <f>ROUND(P356*H356,2)</f>
        <v>0</v>
      </c>
      <c r="L356" s="92" t="s">
        <v>138</v>
      </c>
      <c r="M356" s="9"/>
      <c r="N356" s="11" t="s">
        <v>5</v>
      </c>
      <c r="O356" s="58" t="s">
        <v>40</v>
      </c>
      <c r="P356" s="36">
        <f>I356+J356</f>
        <v>0</v>
      </c>
      <c r="Q356" s="36">
        <f>ROUND(I356*H356,2)</f>
        <v>0</v>
      </c>
      <c r="R356" s="36">
        <f>ROUND(J356*H356,2)</f>
        <v>0</v>
      </c>
      <c r="S356" s="6"/>
      <c r="T356" s="59">
        <f>S356*H356</f>
        <v>0</v>
      </c>
      <c r="U356" s="59">
        <v>0</v>
      </c>
      <c r="V356" s="59">
        <f>U356*H356</f>
        <v>0</v>
      </c>
      <c r="W356" s="59">
        <v>0</v>
      </c>
      <c r="X356" s="60">
        <f>W356*H356</f>
        <v>0</v>
      </c>
      <c r="AR356" s="32" t="s">
        <v>251</v>
      </c>
      <c r="AT356" s="32" t="s">
        <v>134</v>
      </c>
      <c r="AU356" s="32" t="s">
        <v>83</v>
      </c>
      <c r="AY356" s="32" t="s">
        <v>130</v>
      </c>
      <c r="BE356" s="61">
        <f>IF(O356="základní",K356,0)</f>
        <v>0</v>
      </c>
      <c r="BF356" s="61">
        <f>IF(O356="snížená",K356,0)</f>
        <v>0</v>
      </c>
      <c r="BG356" s="61">
        <f>IF(O356="zákl. přenesená",K356,0)</f>
        <v>0</v>
      </c>
      <c r="BH356" s="61">
        <f>IF(O356="sníž. přenesená",K356,0)</f>
        <v>0</v>
      </c>
      <c r="BI356" s="61">
        <f>IF(O356="nulová",K356,0)</f>
        <v>0</v>
      </c>
      <c r="BJ356" s="32" t="s">
        <v>76</v>
      </c>
      <c r="BK356" s="61">
        <f>ROUND(P356*H356,2)</f>
        <v>0</v>
      </c>
      <c r="BL356" s="32" t="s">
        <v>251</v>
      </c>
      <c r="BM356" s="32" t="s">
        <v>457</v>
      </c>
    </row>
    <row r="357" spans="2:65" s="12" customFormat="1">
      <c r="B357" s="115"/>
      <c r="C357" s="93"/>
      <c r="D357" s="116" t="s">
        <v>141</v>
      </c>
      <c r="E357" s="117" t="s">
        <v>5</v>
      </c>
      <c r="F357" s="118" t="s">
        <v>142</v>
      </c>
      <c r="G357" s="93"/>
      <c r="H357" s="133" t="s">
        <v>5</v>
      </c>
      <c r="I357" s="93"/>
      <c r="J357" s="93"/>
      <c r="K357" s="93"/>
      <c r="L357" s="93"/>
      <c r="M357" s="62"/>
      <c r="N357" s="64"/>
      <c r="O357" s="65"/>
      <c r="P357" s="65"/>
      <c r="Q357" s="65"/>
      <c r="R357" s="65"/>
      <c r="S357" s="65"/>
      <c r="T357" s="65"/>
      <c r="U357" s="65"/>
      <c r="V357" s="65"/>
      <c r="W357" s="65"/>
      <c r="X357" s="66"/>
      <c r="AT357" s="63" t="s">
        <v>141</v>
      </c>
      <c r="AU357" s="63" t="s">
        <v>83</v>
      </c>
      <c r="AV357" s="12" t="s">
        <v>76</v>
      </c>
      <c r="AW357" s="12" t="s">
        <v>7</v>
      </c>
      <c r="AX357" s="12" t="s">
        <v>71</v>
      </c>
      <c r="AY357" s="63" t="s">
        <v>130</v>
      </c>
    </row>
    <row r="358" spans="2:65" s="12" customFormat="1">
      <c r="B358" s="115"/>
      <c r="C358" s="93"/>
      <c r="D358" s="116" t="s">
        <v>141</v>
      </c>
      <c r="E358" s="117" t="s">
        <v>5</v>
      </c>
      <c r="F358" s="118" t="s">
        <v>143</v>
      </c>
      <c r="G358" s="93"/>
      <c r="H358" s="133" t="s">
        <v>5</v>
      </c>
      <c r="I358" s="93"/>
      <c r="J358" s="93"/>
      <c r="K358" s="93"/>
      <c r="L358" s="93"/>
      <c r="M358" s="62"/>
      <c r="N358" s="64"/>
      <c r="O358" s="65"/>
      <c r="P358" s="65"/>
      <c r="Q358" s="65"/>
      <c r="R358" s="65"/>
      <c r="S358" s="65"/>
      <c r="T358" s="65"/>
      <c r="U358" s="65"/>
      <c r="V358" s="65"/>
      <c r="W358" s="65"/>
      <c r="X358" s="66"/>
      <c r="AT358" s="63" t="s">
        <v>141</v>
      </c>
      <c r="AU358" s="63" t="s">
        <v>83</v>
      </c>
      <c r="AV358" s="12" t="s">
        <v>76</v>
      </c>
      <c r="AW358" s="12" t="s">
        <v>7</v>
      </c>
      <c r="AX358" s="12" t="s">
        <v>71</v>
      </c>
      <c r="AY358" s="63" t="s">
        <v>130</v>
      </c>
    </row>
    <row r="359" spans="2:65" s="13" customFormat="1">
      <c r="B359" s="119"/>
      <c r="C359" s="94"/>
      <c r="D359" s="116" t="s">
        <v>141</v>
      </c>
      <c r="E359" s="120" t="s">
        <v>5</v>
      </c>
      <c r="F359" s="121" t="s">
        <v>144</v>
      </c>
      <c r="G359" s="94"/>
      <c r="H359" s="134">
        <v>22.3</v>
      </c>
      <c r="I359" s="94"/>
      <c r="J359" s="94"/>
      <c r="K359" s="94"/>
      <c r="L359" s="94"/>
      <c r="M359" s="67"/>
      <c r="N359" s="69"/>
      <c r="O359" s="70"/>
      <c r="P359" s="70"/>
      <c r="Q359" s="70"/>
      <c r="R359" s="70"/>
      <c r="S359" s="70"/>
      <c r="T359" s="70"/>
      <c r="U359" s="70"/>
      <c r="V359" s="70"/>
      <c r="W359" s="70"/>
      <c r="X359" s="71"/>
      <c r="AT359" s="68" t="s">
        <v>141</v>
      </c>
      <c r="AU359" s="68" t="s">
        <v>83</v>
      </c>
      <c r="AV359" s="13" t="s">
        <v>83</v>
      </c>
      <c r="AW359" s="13" t="s">
        <v>7</v>
      </c>
      <c r="AX359" s="13" t="s">
        <v>71</v>
      </c>
      <c r="AY359" s="68" t="s">
        <v>130</v>
      </c>
    </row>
    <row r="360" spans="2:65" s="12" customFormat="1">
      <c r="B360" s="115"/>
      <c r="C360" s="93"/>
      <c r="D360" s="116" t="s">
        <v>141</v>
      </c>
      <c r="E360" s="117" t="s">
        <v>5</v>
      </c>
      <c r="F360" s="118" t="s">
        <v>271</v>
      </c>
      <c r="G360" s="93"/>
      <c r="H360" s="133" t="s">
        <v>5</v>
      </c>
      <c r="I360" s="93"/>
      <c r="J360" s="93"/>
      <c r="K360" s="93"/>
      <c r="L360" s="93"/>
      <c r="M360" s="62"/>
      <c r="N360" s="64"/>
      <c r="O360" s="65"/>
      <c r="P360" s="65"/>
      <c r="Q360" s="65"/>
      <c r="R360" s="65"/>
      <c r="S360" s="65"/>
      <c r="T360" s="65"/>
      <c r="U360" s="65"/>
      <c r="V360" s="65"/>
      <c r="W360" s="65"/>
      <c r="X360" s="66"/>
      <c r="AT360" s="63" t="s">
        <v>141</v>
      </c>
      <c r="AU360" s="63" t="s">
        <v>83</v>
      </c>
      <c r="AV360" s="12" t="s">
        <v>76</v>
      </c>
      <c r="AW360" s="12" t="s">
        <v>7</v>
      </c>
      <c r="AX360" s="12" t="s">
        <v>71</v>
      </c>
      <c r="AY360" s="63" t="s">
        <v>130</v>
      </c>
    </row>
    <row r="361" spans="2:65" s="13" customFormat="1">
      <c r="B361" s="119"/>
      <c r="C361" s="94"/>
      <c r="D361" s="116" t="s">
        <v>141</v>
      </c>
      <c r="E361" s="120" t="s">
        <v>5</v>
      </c>
      <c r="F361" s="121" t="s">
        <v>458</v>
      </c>
      <c r="G361" s="94"/>
      <c r="H361" s="134">
        <v>0.61499999999999999</v>
      </c>
      <c r="I361" s="94"/>
      <c r="J361" s="94"/>
      <c r="K361" s="94"/>
      <c r="L361" s="94"/>
      <c r="M361" s="67"/>
      <c r="N361" s="69"/>
      <c r="O361" s="70"/>
      <c r="P361" s="70"/>
      <c r="Q361" s="70"/>
      <c r="R361" s="70"/>
      <c r="S361" s="70"/>
      <c r="T361" s="70"/>
      <c r="U361" s="70"/>
      <c r="V361" s="70"/>
      <c r="W361" s="70"/>
      <c r="X361" s="71"/>
      <c r="AT361" s="68" t="s">
        <v>141</v>
      </c>
      <c r="AU361" s="68" t="s">
        <v>83</v>
      </c>
      <c r="AV361" s="13" t="s">
        <v>83</v>
      </c>
      <c r="AW361" s="13" t="s">
        <v>7</v>
      </c>
      <c r="AX361" s="13" t="s">
        <v>71</v>
      </c>
      <c r="AY361" s="68" t="s">
        <v>130</v>
      </c>
    </row>
    <row r="362" spans="2:65" s="13" customFormat="1">
      <c r="B362" s="119"/>
      <c r="C362" s="94"/>
      <c r="D362" s="116" t="s">
        <v>141</v>
      </c>
      <c r="E362" s="120" t="s">
        <v>5</v>
      </c>
      <c r="F362" s="121" t="s">
        <v>273</v>
      </c>
      <c r="G362" s="94"/>
      <c r="H362" s="134">
        <v>0.2</v>
      </c>
      <c r="I362" s="94"/>
      <c r="J362" s="94"/>
      <c r="K362" s="94"/>
      <c r="L362" s="94"/>
      <c r="M362" s="67"/>
      <c r="N362" s="69"/>
      <c r="O362" s="70"/>
      <c r="P362" s="70"/>
      <c r="Q362" s="70"/>
      <c r="R362" s="70"/>
      <c r="S362" s="70"/>
      <c r="T362" s="70"/>
      <c r="U362" s="70"/>
      <c r="V362" s="70"/>
      <c r="W362" s="70"/>
      <c r="X362" s="71"/>
      <c r="AT362" s="68" t="s">
        <v>141</v>
      </c>
      <c r="AU362" s="68" t="s">
        <v>83</v>
      </c>
      <c r="AV362" s="13" t="s">
        <v>83</v>
      </c>
      <c r="AW362" s="13" t="s">
        <v>7</v>
      </c>
      <c r="AX362" s="13" t="s">
        <v>71</v>
      </c>
      <c r="AY362" s="68" t="s">
        <v>130</v>
      </c>
    </row>
    <row r="363" spans="2:65" s="14" customFormat="1">
      <c r="B363" s="122"/>
      <c r="C363" s="95"/>
      <c r="D363" s="123" t="s">
        <v>141</v>
      </c>
      <c r="E363" s="124" t="s">
        <v>5</v>
      </c>
      <c r="F363" s="125" t="s">
        <v>147</v>
      </c>
      <c r="G363" s="95"/>
      <c r="H363" s="135">
        <v>23.114999999999998</v>
      </c>
      <c r="I363" s="95"/>
      <c r="J363" s="95"/>
      <c r="K363" s="95"/>
      <c r="L363" s="95"/>
      <c r="M363" s="72"/>
      <c r="N363" s="73"/>
      <c r="O363" s="74"/>
      <c r="P363" s="74"/>
      <c r="Q363" s="74"/>
      <c r="R363" s="74"/>
      <c r="S363" s="74"/>
      <c r="T363" s="74"/>
      <c r="U363" s="74"/>
      <c r="V363" s="74"/>
      <c r="W363" s="74"/>
      <c r="X363" s="75"/>
      <c r="AT363" s="76" t="s">
        <v>141</v>
      </c>
      <c r="AU363" s="76" t="s">
        <v>83</v>
      </c>
      <c r="AV363" s="14" t="s">
        <v>139</v>
      </c>
      <c r="AW363" s="14" t="s">
        <v>7</v>
      </c>
      <c r="AX363" s="14" t="s">
        <v>76</v>
      </c>
      <c r="AY363" s="76" t="s">
        <v>130</v>
      </c>
    </row>
    <row r="364" spans="2:65" s="34" customFormat="1" ht="22.5" customHeight="1">
      <c r="B364" s="100"/>
      <c r="C364" s="113" t="s">
        <v>278</v>
      </c>
      <c r="D364" s="113" t="s">
        <v>134</v>
      </c>
      <c r="E364" s="114" t="s">
        <v>459</v>
      </c>
      <c r="F364" s="92" t="s">
        <v>460</v>
      </c>
      <c r="G364" s="131" t="s">
        <v>137</v>
      </c>
      <c r="H364" s="132">
        <v>286.45600000000002</v>
      </c>
      <c r="I364" s="10"/>
      <c r="J364" s="10"/>
      <c r="K364" s="91">
        <f>ROUND(P364*H364,2)</f>
        <v>0</v>
      </c>
      <c r="L364" s="92" t="s">
        <v>5</v>
      </c>
      <c r="M364" s="9"/>
      <c r="N364" s="11" t="s">
        <v>5</v>
      </c>
      <c r="O364" s="58" t="s">
        <v>40</v>
      </c>
      <c r="P364" s="36">
        <f>I364+J364</f>
        <v>0</v>
      </c>
      <c r="Q364" s="36">
        <f>ROUND(I364*H364,2)</f>
        <v>0</v>
      </c>
      <c r="R364" s="36">
        <f>ROUND(J364*H364,2)</f>
        <v>0</v>
      </c>
      <c r="S364" s="6"/>
      <c r="T364" s="59">
        <f>S364*H364</f>
        <v>0</v>
      </c>
      <c r="U364" s="59">
        <v>8.3000000000000001E-4</v>
      </c>
      <c r="V364" s="59">
        <f>U364*H364</f>
        <v>0.23775848000000002</v>
      </c>
      <c r="W364" s="59">
        <v>0</v>
      </c>
      <c r="X364" s="60">
        <f>W364*H364</f>
        <v>0</v>
      </c>
      <c r="AR364" s="32" t="s">
        <v>251</v>
      </c>
      <c r="AT364" s="32" t="s">
        <v>134</v>
      </c>
      <c r="AU364" s="32" t="s">
        <v>83</v>
      </c>
      <c r="AY364" s="32" t="s">
        <v>130</v>
      </c>
      <c r="BE364" s="61">
        <f>IF(O364="základní",K364,0)</f>
        <v>0</v>
      </c>
      <c r="BF364" s="61">
        <f>IF(O364="snížená",K364,0)</f>
        <v>0</v>
      </c>
      <c r="BG364" s="61">
        <f>IF(O364="zákl. přenesená",K364,0)</f>
        <v>0</v>
      </c>
      <c r="BH364" s="61">
        <f>IF(O364="sníž. přenesená",K364,0)</f>
        <v>0</v>
      </c>
      <c r="BI364" s="61">
        <f>IF(O364="nulová",K364,0)</f>
        <v>0</v>
      </c>
      <c r="BJ364" s="32" t="s">
        <v>76</v>
      </c>
      <c r="BK364" s="61">
        <f>ROUND(P364*H364,2)</f>
        <v>0</v>
      </c>
      <c r="BL364" s="32" t="s">
        <v>251</v>
      </c>
      <c r="BM364" s="32" t="s">
        <v>461</v>
      </c>
    </row>
    <row r="365" spans="2:65" s="12" customFormat="1" ht="27">
      <c r="B365" s="115"/>
      <c r="C365" s="93"/>
      <c r="D365" s="116" t="s">
        <v>141</v>
      </c>
      <c r="E365" s="117" t="s">
        <v>5</v>
      </c>
      <c r="F365" s="118" t="s">
        <v>462</v>
      </c>
      <c r="G365" s="93"/>
      <c r="H365" s="133" t="s">
        <v>5</v>
      </c>
      <c r="I365" s="93"/>
      <c r="J365" s="93"/>
      <c r="K365" s="93"/>
      <c r="L365" s="93"/>
      <c r="M365" s="62"/>
      <c r="N365" s="64"/>
      <c r="O365" s="65"/>
      <c r="P365" s="65"/>
      <c r="Q365" s="65"/>
      <c r="R365" s="65"/>
      <c r="S365" s="65"/>
      <c r="T365" s="65"/>
      <c r="U365" s="65"/>
      <c r="V365" s="65"/>
      <c r="W365" s="65"/>
      <c r="X365" s="66"/>
      <c r="AT365" s="63" t="s">
        <v>141</v>
      </c>
      <c r="AU365" s="63" t="s">
        <v>83</v>
      </c>
      <c r="AV365" s="12" t="s">
        <v>76</v>
      </c>
      <c r="AW365" s="12" t="s">
        <v>7</v>
      </c>
      <c r="AX365" s="12" t="s">
        <v>71</v>
      </c>
      <c r="AY365" s="63" t="s">
        <v>130</v>
      </c>
    </row>
    <row r="366" spans="2:65" s="12" customFormat="1">
      <c r="B366" s="115"/>
      <c r="C366" s="93"/>
      <c r="D366" s="116" t="s">
        <v>141</v>
      </c>
      <c r="E366" s="117" t="s">
        <v>5</v>
      </c>
      <c r="F366" s="118" t="s">
        <v>463</v>
      </c>
      <c r="G366" s="93"/>
      <c r="H366" s="133" t="s">
        <v>5</v>
      </c>
      <c r="I366" s="93"/>
      <c r="J366" s="93"/>
      <c r="K366" s="93"/>
      <c r="L366" s="93"/>
      <c r="M366" s="62"/>
      <c r="N366" s="64"/>
      <c r="O366" s="65"/>
      <c r="P366" s="65"/>
      <c r="Q366" s="65"/>
      <c r="R366" s="65"/>
      <c r="S366" s="65"/>
      <c r="T366" s="65"/>
      <c r="U366" s="65"/>
      <c r="V366" s="65"/>
      <c r="W366" s="65"/>
      <c r="X366" s="66"/>
      <c r="AT366" s="63" t="s">
        <v>141</v>
      </c>
      <c r="AU366" s="63" t="s">
        <v>83</v>
      </c>
      <c r="AV366" s="12" t="s">
        <v>76</v>
      </c>
      <c r="AW366" s="12" t="s">
        <v>7</v>
      </c>
      <c r="AX366" s="12" t="s">
        <v>71</v>
      </c>
      <c r="AY366" s="63" t="s">
        <v>130</v>
      </c>
    </row>
    <row r="367" spans="2:65" s="13" customFormat="1">
      <c r="B367" s="119"/>
      <c r="C367" s="94"/>
      <c r="D367" s="116" t="s">
        <v>141</v>
      </c>
      <c r="E367" s="120" t="s">
        <v>5</v>
      </c>
      <c r="F367" s="121" t="s">
        <v>464</v>
      </c>
      <c r="G367" s="94"/>
      <c r="H367" s="134">
        <v>36.418999999999997</v>
      </c>
      <c r="I367" s="94"/>
      <c r="J367" s="94"/>
      <c r="K367" s="94"/>
      <c r="L367" s="94"/>
      <c r="M367" s="67"/>
      <c r="N367" s="69"/>
      <c r="O367" s="70"/>
      <c r="P367" s="70"/>
      <c r="Q367" s="70"/>
      <c r="R367" s="70"/>
      <c r="S367" s="70"/>
      <c r="T367" s="70"/>
      <c r="U367" s="70"/>
      <c r="V367" s="70"/>
      <c r="W367" s="70"/>
      <c r="X367" s="71"/>
      <c r="AT367" s="68" t="s">
        <v>141</v>
      </c>
      <c r="AU367" s="68" t="s">
        <v>83</v>
      </c>
      <c r="AV367" s="13" t="s">
        <v>83</v>
      </c>
      <c r="AW367" s="13" t="s">
        <v>7</v>
      </c>
      <c r="AX367" s="13" t="s">
        <v>71</v>
      </c>
      <c r="AY367" s="68" t="s">
        <v>130</v>
      </c>
    </row>
    <row r="368" spans="2:65" s="12" customFormat="1">
      <c r="B368" s="115"/>
      <c r="C368" s="93"/>
      <c r="D368" s="116" t="s">
        <v>141</v>
      </c>
      <c r="E368" s="117" t="s">
        <v>5</v>
      </c>
      <c r="F368" s="118" t="s">
        <v>465</v>
      </c>
      <c r="G368" s="93"/>
      <c r="H368" s="133" t="s">
        <v>5</v>
      </c>
      <c r="I368" s="93"/>
      <c r="J368" s="93"/>
      <c r="K368" s="93"/>
      <c r="L368" s="93"/>
      <c r="M368" s="62"/>
      <c r="N368" s="64"/>
      <c r="O368" s="65"/>
      <c r="P368" s="65"/>
      <c r="Q368" s="65"/>
      <c r="R368" s="65"/>
      <c r="S368" s="65"/>
      <c r="T368" s="65"/>
      <c r="U368" s="65"/>
      <c r="V368" s="65"/>
      <c r="W368" s="65"/>
      <c r="X368" s="66"/>
      <c r="AT368" s="63" t="s">
        <v>141</v>
      </c>
      <c r="AU368" s="63" t="s">
        <v>83</v>
      </c>
      <c r="AV368" s="12" t="s">
        <v>76</v>
      </c>
      <c r="AW368" s="12" t="s">
        <v>7</v>
      </c>
      <c r="AX368" s="12" t="s">
        <v>71</v>
      </c>
      <c r="AY368" s="63" t="s">
        <v>130</v>
      </c>
    </row>
    <row r="369" spans="2:65" s="13" customFormat="1">
      <c r="B369" s="119"/>
      <c r="C369" s="94"/>
      <c r="D369" s="116" t="s">
        <v>141</v>
      </c>
      <c r="E369" s="120" t="s">
        <v>5</v>
      </c>
      <c r="F369" s="121" t="s">
        <v>466</v>
      </c>
      <c r="G369" s="94"/>
      <c r="H369" s="134">
        <v>42.45</v>
      </c>
      <c r="I369" s="94"/>
      <c r="J369" s="94"/>
      <c r="K369" s="94"/>
      <c r="L369" s="94"/>
      <c r="M369" s="67"/>
      <c r="N369" s="69"/>
      <c r="O369" s="70"/>
      <c r="P369" s="70"/>
      <c r="Q369" s="70"/>
      <c r="R369" s="70"/>
      <c r="S369" s="70"/>
      <c r="T369" s="70"/>
      <c r="U369" s="70"/>
      <c r="V369" s="70"/>
      <c r="W369" s="70"/>
      <c r="X369" s="71"/>
      <c r="AT369" s="68" t="s">
        <v>141</v>
      </c>
      <c r="AU369" s="68" t="s">
        <v>83</v>
      </c>
      <c r="AV369" s="13" t="s">
        <v>83</v>
      </c>
      <c r="AW369" s="13" t="s">
        <v>7</v>
      </c>
      <c r="AX369" s="13" t="s">
        <v>71</v>
      </c>
      <c r="AY369" s="68" t="s">
        <v>130</v>
      </c>
    </row>
    <row r="370" spans="2:65" s="12" customFormat="1">
      <c r="B370" s="115"/>
      <c r="C370" s="93"/>
      <c r="D370" s="116" t="s">
        <v>141</v>
      </c>
      <c r="E370" s="117" t="s">
        <v>5</v>
      </c>
      <c r="F370" s="118" t="s">
        <v>467</v>
      </c>
      <c r="G370" s="93"/>
      <c r="H370" s="133" t="s">
        <v>5</v>
      </c>
      <c r="I370" s="93"/>
      <c r="J370" s="93"/>
      <c r="K370" s="93"/>
      <c r="L370" s="93"/>
      <c r="M370" s="62"/>
      <c r="N370" s="64"/>
      <c r="O370" s="65"/>
      <c r="P370" s="65"/>
      <c r="Q370" s="65"/>
      <c r="R370" s="65"/>
      <c r="S370" s="65"/>
      <c r="T370" s="65"/>
      <c r="U370" s="65"/>
      <c r="V370" s="65"/>
      <c r="W370" s="65"/>
      <c r="X370" s="66"/>
      <c r="AT370" s="63" t="s">
        <v>141</v>
      </c>
      <c r="AU370" s="63" t="s">
        <v>83</v>
      </c>
      <c r="AV370" s="12" t="s">
        <v>76</v>
      </c>
      <c r="AW370" s="12" t="s">
        <v>7</v>
      </c>
      <c r="AX370" s="12" t="s">
        <v>71</v>
      </c>
      <c r="AY370" s="63" t="s">
        <v>130</v>
      </c>
    </row>
    <row r="371" spans="2:65" s="13" customFormat="1">
      <c r="B371" s="119"/>
      <c r="C371" s="94"/>
      <c r="D371" s="116" t="s">
        <v>141</v>
      </c>
      <c r="E371" s="120" t="s">
        <v>5</v>
      </c>
      <c r="F371" s="121" t="s">
        <v>153</v>
      </c>
      <c r="G371" s="94"/>
      <c r="H371" s="134">
        <v>16.8</v>
      </c>
      <c r="I371" s="94"/>
      <c r="J371" s="94"/>
      <c r="K371" s="94"/>
      <c r="L371" s="94"/>
      <c r="M371" s="67"/>
      <c r="N371" s="69"/>
      <c r="O371" s="70"/>
      <c r="P371" s="70"/>
      <c r="Q371" s="70"/>
      <c r="R371" s="70"/>
      <c r="S371" s="70"/>
      <c r="T371" s="70"/>
      <c r="U371" s="70"/>
      <c r="V371" s="70"/>
      <c r="W371" s="70"/>
      <c r="X371" s="71"/>
      <c r="AT371" s="68" t="s">
        <v>141</v>
      </c>
      <c r="AU371" s="68" t="s">
        <v>83</v>
      </c>
      <c r="AV371" s="13" t="s">
        <v>83</v>
      </c>
      <c r="AW371" s="13" t="s">
        <v>7</v>
      </c>
      <c r="AX371" s="13" t="s">
        <v>71</v>
      </c>
      <c r="AY371" s="68" t="s">
        <v>130</v>
      </c>
    </row>
    <row r="372" spans="2:65" s="12" customFormat="1">
      <c r="B372" s="115"/>
      <c r="C372" s="93"/>
      <c r="D372" s="116" t="s">
        <v>141</v>
      </c>
      <c r="E372" s="117" t="s">
        <v>5</v>
      </c>
      <c r="F372" s="118" t="s">
        <v>468</v>
      </c>
      <c r="G372" s="93"/>
      <c r="H372" s="133" t="s">
        <v>5</v>
      </c>
      <c r="I372" s="93"/>
      <c r="J372" s="93"/>
      <c r="K372" s="93"/>
      <c r="L372" s="93"/>
      <c r="M372" s="62"/>
      <c r="N372" s="64"/>
      <c r="O372" s="65"/>
      <c r="P372" s="65"/>
      <c r="Q372" s="65"/>
      <c r="R372" s="65"/>
      <c r="S372" s="65"/>
      <c r="T372" s="65"/>
      <c r="U372" s="65"/>
      <c r="V372" s="65"/>
      <c r="W372" s="65"/>
      <c r="X372" s="66"/>
      <c r="AT372" s="63" t="s">
        <v>141</v>
      </c>
      <c r="AU372" s="63" t="s">
        <v>83</v>
      </c>
      <c r="AV372" s="12" t="s">
        <v>76</v>
      </c>
      <c r="AW372" s="12" t="s">
        <v>7</v>
      </c>
      <c r="AX372" s="12" t="s">
        <v>71</v>
      </c>
      <c r="AY372" s="63" t="s">
        <v>130</v>
      </c>
    </row>
    <row r="373" spans="2:65" s="13" customFormat="1">
      <c r="B373" s="119"/>
      <c r="C373" s="94"/>
      <c r="D373" s="116" t="s">
        <v>141</v>
      </c>
      <c r="E373" s="120" t="s">
        <v>5</v>
      </c>
      <c r="F373" s="121" t="s">
        <v>469</v>
      </c>
      <c r="G373" s="94"/>
      <c r="H373" s="134">
        <v>98</v>
      </c>
      <c r="I373" s="94"/>
      <c r="J373" s="94"/>
      <c r="K373" s="94"/>
      <c r="L373" s="94"/>
      <c r="M373" s="67"/>
      <c r="N373" s="69"/>
      <c r="O373" s="70"/>
      <c r="P373" s="70"/>
      <c r="Q373" s="70"/>
      <c r="R373" s="70"/>
      <c r="S373" s="70"/>
      <c r="T373" s="70"/>
      <c r="U373" s="70"/>
      <c r="V373" s="70"/>
      <c r="W373" s="70"/>
      <c r="X373" s="71"/>
      <c r="AT373" s="68" t="s">
        <v>141</v>
      </c>
      <c r="AU373" s="68" t="s">
        <v>83</v>
      </c>
      <c r="AV373" s="13" t="s">
        <v>83</v>
      </c>
      <c r="AW373" s="13" t="s">
        <v>7</v>
      </c>
      <c r="AX373" s="13" t="s">
        <v>71</v>
      </c>
      <c r="AY373" s="68" t="s">
        <v>130</v>
      </c>
    </row>
    <row r="374" spans="2:65" s="13" customFormat="1">
      <c r="B374" s="119"/>
      <c r="C374" s="94"/>
      <c r="D374" s="116" t="s">
        <v>141</v>
      </c>
      <c r="E374" s="120" t="s">
        <v>5</v>
      </c>
      <c r="F374" s="121" t="s">
        <v>470</v>
      </c>
      <c r="G374" s="94"/>
      <c r="H374" s="134">
        <v>27.786999999999999</v>
      </c>
      <c r="I374" s="94"/>
      <c r="J374" s="94"/>
      <c r="K374" s="94"/>
      <c r="L374" s="94"/>
      <c r="M374" s="67"/>
      <c r="N374" s="69"/>
      <c r="O374" s="70"/>
      <c r="P374" s="70"/>
      <c r="Q374" s="70"/>
      <c r="R374" s="70"/>
      <c r="S374" s="70"/>
      <c r="T374" s="70"/>
      <c r="U374" s="70"/>
      <c r="V374" s="70"/>
      <c r="W374" s="70"/>
      <c r="X374" s="71"/>
      <c r="AT374" s="68" t="s">
        <v>141</v>
      </c>
      <c r="AU374" s="68" t="s">
        <v>83</v>
      </c>
      <c r="AV374" s="13" t="s">
        <v>83</v>
      </c>
      <c r="AW374" s="13" t="s">
        <v>7</v>
      </c>
      <c r="AX374" s="13" t="s">
        <v>71</v>
      </c>
      <c r="AY374" s="68" t="s">
        <v>130</v>
      </c>
    </row>
    <row r="375" spans="2:65" s="13" customFormat="1">
      <c r="B375" s="119"/>
      <c r="C375" s="94"/>
      <c r="D375" s="116" t="s">
        <v>141</v>
      </c>
      <c r="E375" s="120" t="s">
        <v>5</v>
      </c>
      <c r="F375" s="121" t="s">
        <v>471</v>
      </c>
      <c r="G375" s="94"/>
      <c r="H375" s="134">
        <v>65</v>
      </c>
      <c r="I375" s="94"/>
      <c r="J375" s="94"/>
      <c r="K375" s="94"/>
      <c r="L375" s="94"/>
      <c r="M375" s="67"/>
      <c r="N375" s="69"/>
      <c r="O375" s="70"/>
      <c r="P375" s="70"/>
      <c r="Q375" s="70"/>
      <c r="R375" s="70"/>
      <c r="S375" s="70"/>
      <c r="T375" s="70"/>
      <c r="U375" s="70"/>
      <c r="V375" s="70"/>
      <c r="W375" s="70"/>
      <c r="X375" s="71"/>
      <c r="AT375" s="68" t="s">
        <v>141</v>
      </c>
      <c r="AU375" s="68" t="s">
        <v>83</v>
      </c>
      <c r="AV375" s="13" t="s">
        <v>83</v>
      </c>
      <c r="AW375" s="13" t="s">
        <v>7</v>
      </c>
      <c r="AX375" s="13" t="s">
        <v>71</v>
      </c>
      <c r="AY375" s="68" t="s">
        <v>130</v>
      </c>
    </row>
    <row r="376" spans="2:65" s="14" customFormat="1">
      <c r="B376" s="122"/>
      <c r="C376" s="95"/>
      <c r="D376" s="123" t="s">
        <v>141</v>
      </c>
      <c r="E376" s="124" t="s">
        <v>5</v>
      </c>
      <c r="F376" s="125" t="s">
        <v>147</v>
      </c>
      <c r="G376" s="95"/>
      <c r="H376" s="135">
        <v>286.45600000000002</v>
      </c>
      <c r="I376" s="95"/>
      <c r="J376" s="95"/>
      <c r="K376" s="95"/>
      <c r="L376" s="95"/>
      <c r="M376" s="72"/>
      <c r="N376" s="73"/>
      <c r="O376" s="74"/>
      <c r="P376" s="74"/>
      <c r="Q376" s="74"/>
      <c r="R376" s="74"/>
      <c r="S376" s="74"/>
      <c r="T376" s="74"/>
      <c r="U376" s="74"/>
      <c r="V376" s="74"/>
      <c r="W376" s="74"/>
      <c r="X376" s="75"/>
      <c r="AT376" s="76" t="s">
        <v>141</v>
      </c>
      <c r="AU376" s="76" t="s">
        <v>83</v>
      </c>
      <c r="AV376" s="14" t="s">
        <v>139</v>
      </c>
      <c r="AW376" s="14" t="s">
        <v>7</v>
      </c>
      <c r="AX376" s="14" t="s">
        <v>76</v>
      </c>
      <c r="AY376" s="76" t="s">
        <v>130</v>
      </c>
    </row>
    <row r="377" spans="2:65" s="34" customFormat="1" ht="22.5" customHeight="1">
      <c r="B377" s="100"/>
      <c r="C377" s="113" t="s">
        <v>472</v>
      </c>
      <c r="D377" s="113" t="s">
        <v>134</v>
      </c>
      <c r="E377" s="114" t="s">
        <v>473</v>
      </c>
      <c r="F377" s="92" t="s">
        <v>474</v>
      </c>
      <c r="G377" s="131" t="s">
        <v>137</v>
      </c>
      <c r="H377" s="132">
        <v>72.459999999999994</v>
      </c>
      <c r="I377" s="10"/>
      <c r="J377" s="10"/>
      <c r="K377" s="91">
        <f>ROUND(P377*H377,2)</f>
        <v>0</v>
      </c>
      <c r="L377" s="92" t="s">
        <v>138</v>
      </c>
      <c r="M377" s="9"/>
      <c r="N377" s="11" t="s">
        <v>5</v>
      </c>
      <c r="O377" s="58" t="s">
        <v>40</v>
      </c>
      <c r="P377" s="36">
        <f>I377+J377</f>
        <v>0</v>
      </c>
      <c r="Q377" s="36">
        <f>ROUND(I377*H377,2)</f>
        <v>0</v>
      </c>
      <c r="R377" s="36">
        <f>ROUND(J377*H377,2)</f>
        <v>0</v>
      </c>
      <c r="S377" s="6"/>
      <c r="T377" s="59">
        <f>S377*H377</f>
        <v>0</v>
      </c>
      <c r="U377" s="59">
        <v>0</v>
      </c>
      <c r="V377" s="59">
        <f>U377*H377</f>
        <v>0</v>
      </c>
      <c r="W377" s="59">
        <v>0</v>
      </c>
      <c r="X377" s="60">
        <f>W377*H377</f>
        <v>0</v>
      </c>
      <c r="AR377" s="32" t="s">
        <v>251</v>
      </c>
      <c r="AT377" s="32" t="s">
        <v>134</v>
      </c>
      <c r="AU377" s="32" t="s">
        <v>83</v>
      </c>
      <c r="AY377" s="32" t="s">
        <v>130</v>
      </c>
      <c r="BE377" s="61">
        <f>IF(O377="základní",K377,0)</f>
        <v>0</v>
      </c>
      <c r="BF377" s="61">
        <f>IF(O377="snížená",K377,0)</f>
        <v>0</v>
      </c>
      <c r="BG377" s="61">
        <f>IF(O377="zákl. přenesená",K377,0)</f>
        <v>0</v>
      </c>
      <c r="BH377" s="61">
        <f>IF(O377="sníž. přenesená",K377,0)</f>
        <v>0</v>
      </c>
      <c r="BI377" s="61">
        <f>IF(O377="nulová",K377,0)</f>
        <v>0</v>
      </c>
      <c r="BJ377" s="32" t="s">
        <v>76</v>
      </c>
      <c r="BK377" s="61">
        <f>ROUND(P377*H377,2)</f>
        <v>0</v>
      </c>
      <c r="BL377" s="32" t="s">
        <v>251</v>
      </c>
      <c r="BM377" s="32" t="s">
        <v>475</v>
      </c>
    </row>
    <row r="378" spans="2:65" s="12" customFormat="1">
      <c r="B378" s="115"/>
      <c r="C378" s="93"/>
      <c r="D378" s="116" t="s">
        <v>141</v>
      </c>
      <c r="E378" s="117" t="s">
        <v>5</v>
      </c>
      <c r="F378" s="118" t="s">
        <v>476</v>
      </c>
      <c r="G378" s="93"/>
      <c r="H378" s="133" t="s">
        <v>5</v>
      </c>
      <c r="I378" s="93"/>
      <c r="J378" s="93"/>
      <c r="K378" s="93"/>
      <c r="L378" s="93"/>
      <c r="M378" s="62"/>
      <c r="N378" s="64"/>
      <c r="O378" s="65"/>
      <c r="P378" s="65"/>
      <c r="Q378" s="65"/>
      <c r="R378" s="65"/>
      <c r="S378" s="65"/>
      <c r="T378" s="65"/>
      <c r="U378" s="65"/>
      <c r="V378" s="65"/>
      <c r="W378" s="65"/>
      <c r="X378" s="66"/>
      <c r="AT378" s="63" t="s">
        <v>141</v>
      </c>
      <c r="AU378" s="63" t="s">
        <v>83</v>
      </c>
      <c r="AV378" s="12" t="s">
        <v>76</v>
      </c>
      <c r="AW378" s="12" t="s">
        <v>7</v>
      </c>
      <c r="AX378" s="12" t="s">
        <v>71</v>
      </c>
      <c r="AY378" s="63" t="s">
        <v>130</v>
      </c>
    </row>
    <row r="379" spans="2:65" s="12" customFormat="1">
      <c r="B379" s="115"/>
      <c r="C379" s="93"/>
      <c r="D379" s="116" t="s">
        <v>141</v>
      </c>
      <c r="E379" s="117" t="s">
        <v>5</v>
      </c>
      <c r="F379" s="118" t="s">
        <v>180</v>
      </c>
      <c r="G379" s="93"/>
      <c r="H379" s="133" t="s">
        <v>5</v>
      </c>
      <c r="I379" s="93"/>
      <c r="J379" s="93"/>
      <c r="K379" s="93"/>
      <c r="L379" s="93"/>
      <c r="M379" s="62"/>
      <c r="N379" s="64"/>
      <c r="O379" s="65"/>
      <c r="P379" s="65"/>
      <c r="Q379" s="65"/>
      <c r="R379" s="65"/>
      <c r="S379" s="65"/>
      <c r="T379" s="65"/>
      <c r="U379" s="65"/>
      <c r="V379" s="65"/>
      <c r="W379" s="65"/>
      <c r="X379" s="66"/>
      <c r="AT379" s="63" t="s">
        <v>141</v>
      </c>
      <c r="AU379" s="63" t="s">
        <v>83</v>
      </c>
      <c r="AV379" s="12" t="s">
        <v>76</v>
      </c>
      <c r="AW379" s="12" t="s">
        <v>7</v>
      </c>
      <c r="AX379" s="12" t="s">
        <v>71</v>
      </c>
      <c r="AY379" s="63" t="s">
        <v>130</v>
      </c>
    </row>
    <row r="380" spans="2:65" s="13" customFormat="1">
      <c r="B380" s="119"/>
      <c r="C380" s="94"/>
      <c r="D380" s="116" t="s">
        <v>141</v>
      </c>
      <c r="E380" s="120" t="s">
        <v>5</v>
      </c>
      <c r="F380" s="121" t="s">
        <v>477</v>
      </c>
      <c r="G380" s="94"/>
      <c r="H380" s="134">
        <v>72.459999999999994</v>
      </c>
      <c r="I380" s="94"/>
      <c r="J380" s="94"/>
      <c r="K380" s="94"/>
      <c r="L380" s="94"/>
      <c r="M380" s="67"/>
      <c r="N380" s="69"/>
      <c r="O380" s="70"/>
      <c r="P380" s="70"/>
      <c r="Q380" s="70"/>
      <c r="R380" s="70"/>
      <c r="S380" s="70"/>
      <c r="T380" s="70"/>
      <c r="U380" s="70"/>
      <c r="V380" s="70"/>
      <c r="W380" s="70"/>
      <c r="X380" s="71"/>
      <c r="AT380" s="68" t="s">
        <v>141</v>
      </c>
      <c r="AU380" s="68" t="s">
        <v>83</v>
      </c>
      <c r="AV380" s="13" t="s">
        <v>83</v>
      </c>
      <c r="AW380" s="13" t="s">
        <v>7</v>
      </c>
      <c r="AX380" s="13" t="s">
        <v>71</v>
      </c>
      <c r="AY380" s="68" t="s">
        <v>130</v>
      </c>
    </row>
    <row r="381" spans="2:65" s="14" customFormat="1">
      <c r="B381" s="122"/>
      <c r="C381" s="95"/>
      <c r="D381" s="116" t="s">
        <v>141</v>
      </c>
      <c r="E381" s="126" t="s">
        <v>5</v>
      </c>
      <c r="F381" s="127" t="s">
        <v>147</v>
      </c>
      <c r="G381" s="95"/>
      <c r="H381" s="136">
        <v>72.459999999999994</v>
      </c>
      <c r="I381" s="95"/>
      <c r="J381" s="95"/>
      <c r="K381" s="95"/>
      <c r="L381" s="95"/>
      <c r="M381" s="72"/>
      <c r="N381" s="73"/>
      <c r="O381" s="74"/>
      <c r="P381" s="74"/>
      <c r="Q381" s="74"/>
      <c r="R381" s="74"/>
      <c r="S381" s="74"/>
      <c r="T381" s="74"/>
      <c r="U381" s="74"/>
      <c r="V381" s="74"/>
      <c r="W381" s="74"/>
      <c r="X381" s="75"/>
      <c r="AT381" s="76" t="s">
        <v>141</v>
      </c>
      <c r="AU381" s="76" t="s">
        <v>83</v>
      </c>
      <c r="AV381" s="14" t="s">
        <v>139</v>
      </c>
      <c r="AW381" s="14" t="s">
        <v>7</v>
      </c>
      <c r="AX381" s="14" t="s">
        <v>76</v>
      </c>
      <c r="AY381" s="76" t="s">
        <v>130</v>
      </c>
    </row>
    <row r="382" spans="2:65" s="8" customFormat="1" ht="37.35" customHeight="1">
      <c r="B382" s="108"/>
      <c r="C382" s="89"/>
      <c r="D382" s="109" t="s">
        <v>70</v>
      </c>
      <c r="E382" s="110" t="s">
        <v>478</v>
      </c>
      <c r="F382" s="110" t="s">
        <v>479</v>
      </c>
      <c r="G382" s="89"/>
      <c r="H382" s="89"/>
      <c r="I382" s="89"/>
      <c r="J382" s="89"/>
      <c r="K382" s="88">
        <f>BK382</f>
        <v>0</v>
      </c>
      <c r="L382" s="89"/>
      <c r="M382" s="49"/>
      <c r="N382" s="51"/>
      <c r="O382" s="52"/>
      <c r="P382" s="52"/>
      <c r="Q382" s="53">
        <f>Q383+Q385+Q388</f>
        <v>0</v>
      </c>
      <c r="R382" s="53">
        <f>R383+R385+R388</f>
        <v>0</v>
      </c>
      <c r="S382" s="52"/>
      <c r="T382" s="54">
        <f>T383+T385+T388</f>
        <v>0</v>
      </c>
      <c r="U382" s="52"/>
      <c r="V382" s="54">
        <f>V383+V385+V388</f>
        <v>0</v>
      </c>
      <c r="W382" s="52"/>
      <c r="X382" s="55">
        <f>X383+X385+X388</f>
        <v>0</v>
      </c>
      <c r="AR382" s="50" t="s">
        <v>256</v>
      </c>
      <c r="AT382" s="56" t="s">
        <v>70</v>
      </c>
      <c r="AU382" s="56" t="s">
        <v>71</v>
      </c>
      <c r="AY382" s="50" t="s">
        <v>130</v>
      </c>
      <c r="BK382" s="57">
        <f>BK383+BK385+BK388</f>
        <v>0</v>
      </c>
    </row>
    <row r="383" spans="2:65" s="8" customFormat="1" ht="19.899999999999999" customHeight="1">
      <c r="B383" s="108"/>
      <c r="C383" s="89"/>
      <c r="D383" s="111" t="s">
        <v>70</v>
      </c>
      <c r="E383" s="112" t="s">
        <v>480</v>
      </c>
      <c r="F383" s="112" t="s">
        <v>481</v>
      </c>
      <c r="G383" s="89"/>
      <c r="H383" s="89"/>
      <c r="I383" s="89"/>
      <c r="J383" s="89"/>
      <c r="K383" s="90">
        <f>BK383</f>
        <v>0</v>
      </c>
      <c r="L383" s="89"/>
      <c r="M383" s="49"/>
      <c r="N383" s="51"/>
      <c r="O383" s="52"/>
      <c r="P383" s="52"/>
      <c r="Q383" s="53">
        <f>Q384</f>
        <v>0</v>
      </c>
      <c r="R383" s="53">
        <f>R384</f>
        <v>0</v>
      </c>
      <c r="S383" s="52"/>
      <c r="T383" s="54">
        <f>T384</f>
        <v>0</v>
      </c>
      <c r="U383" s="52"/>
      <c r="V383" s="54">
        <f>V384</f>
        <v>0</v>
      </c>
      <c r="W383" s="52"/>
      <c r="X383" s="55">
        <f>X384</f>
        <v>0</v>
      </c>
      <c r="AR383" s="50" t="s">
        <v>256</v>
      </c>
      <c r="AT383" s="56" t="s">
        <v>70</v>
      </c>
      <c r="AU383" s="56" t="s">
        <v>76</v>
      </c>
      <c r="AY383" s="50" t="s">
        <v>130</v>
      </c>
      <c r="BK383" s="57">
        <f>BK384</f>
        <v>0</v>
      </c>
    </row>
    <row r="384" spans="2:65" s="34" customFormat="1" ht="44.25" customHeight="1">
      <c r="B384" s="100"/>
      <c r="C384" s="113" t="s">
        <v>482</v>
      </c>
      <c r="D384" s="113" t="s">
        <v>134</v>
      </c>
      <c r="E384" s="114" t="s">
        <v>483</v>
      </c>
      <c r="F384" s="92" t="s">
        <v>484</v>
      </c>
      <c r="G384" s="131" t="s">
        <v>205</v>
      </c>
      <c r="H384" s="132">
        <v>1</v>
      </c>
      <c r="I384" s="10"/>
      <c r="J384" s="10"/>
      <c r="K384" s="91">
        <f>ROUND(P384*H384,2)</f>
        <v>0</v>
      </c>
      <c r="L384" s="92" t="s">
        <v>5</v>
      </c>
      <c r="M384" s="9"/>
      <c r="N384" s="11" t="s">
        <v>5</v>
      </c>
      <c r="O384" s="58" t="s">
        <v>40</v>
      </c>
      <c r="P384" s="36">
        <f>I384+J384</f>
        <v>0</v>
      </c>
      <c r="Q384" s="36">
        <f>ROUND(I384*H384,2)</f>
        <v>0</v>
      </c>
      <c r="R384" s="36">
        <f>ROUND(J384*H384,2)</f>
        <v>0</v>
      </c>
      <c r="S384" s="6"/>
      <c r="T384" s="59">
        <f>S384*H384</f>
        <v>0</v>
      </c>
      <c r="U384" s="59">
        <v>0</v>
      </c>
      <c r="V384" s="59">
        <f>U384*H384</f>
        <v>0</v>
      </c>
      <c r="W384" s="59">
        <v>0</v>
      </c>
      <c r="X384" s="60">
        <f>W384*H384</f>
        <v>0</v>
      </c>
      <c r="AR384" s="32" t="s">
        <v>485</v>
      </c>
      <c r="AT384" s="32" t="s">
        <v>134</v>
      </c>
      <c r="AU384" s="32" t="s">
        <v>83</v>
      </c>
      <c r="AY384" s="32" t="s">
        <v>130</v>
      </c>
      <c r="BE384" s="61">
        <f>IF(O384="základní",K384,0)</f>
        <v>0</v>
      </c>
      <c r="BF384" s="61">
        <f>IF(O384="snížená",K384,0)</f>
        <v>0</v>
      </c>
      <c r="BG384" s="61">
        <f>IF(O384="zákl. přenesená",K384,0)</f>
        <v>0</v>
      </c>
      <c r="BH384" s="61">
        <f>IF(O384="sníž. přenesená",K384,0)</f>
        <v>0</v>
      </c>
      <c r="BI384" s="61">
        <f>IF(O384="nulová",K384,0)</f>
        <v>0</v>
      </c>
      <c r="BJ384" s="32" t="s">
        <v>76</v>
      </c>
      <c r="BK384" s="61">
        <f>ROUND(P384*H384,2)</f>
        <v>0</v>
      </c>
      <c r="BL384" s="32" t="s">
        <v>485</v>
      </c>
      <c r="BM384" s="32" t="s">
        <v>486</v>
      </c>
    </row>
    <row r="385" spans="2:65" s="8" customFormat="1" ht="29.85" customHeight="1">
      <c r="B385" s="108"/>
      <c r="C385" s="89"/>
      <c r="D385" s="111" t="s">
        <v>70</v>
      </c>
      <c r="E385" s="112" t="s">
        <v>487</v>
      </c>
      <c r="F385" s="112" t="s">
        <v>488</v>
      </c>
      <c r="G385" s="89"/>
      <c r="H385" s="89"/>
      <c r="I385" s="89"/>
      <c r="J385" s="89"/>
      <c r="K385" s="90">
        <f>BK385</f>
        <v>0</v>
      </c>
      <c r="L385" s="89"/>
      <c r="M385" s="49"/>
      <c r="N385" s="51"/>
      <c r="O385" s="52"/>
      <c r="P385" s="52"/>
      <c r="Q385" s="53">
        <f>SUM(Q386:Q387)</f>
        <v>0</v>
      </c>
      <c r="R385" s="53">
        <f>SUM(R386:R387)</f>
        <v>0</v>
      </c>
      <c r="S385" s="52"/>
      <c r="T385" s="54">
        <f>SUM(T386:T387)</f>
        <v>0</v>
      </c>
      <c r="U385" s="52"/>
      <c r="V385" s="54">
        <f>SUM(V386:V387)</f>
        <v>0</v>
      </c>
      <c r="W385" s="52"/>
      <c r="X385" s="55">
        <f>SUM(X386:X387)</f>
        <v>0</v>
      </c>
      <c r="AR385" s="50" t="s">
        <v>256</v>
      </c>
      <c r="AT385" s="56" t="s">
        <v>70</v>
      </c>
      <c r="AU385" s="56" t="s">
        <v>76</v>
      </c>
      <c r="AY385" s="50" t="s">
        <v>130</v>
      </c>
      <c r="BK385" s="57">
        <f>SUM(BK386:BK387)</f>
        <v>0</v>
      </c>
    </row>
    <row r="386" spans="2:65" s="34" customFormat="1" ht="22.5" customHeight="1">
      <c r="B386" s="100"/>
      <c r="C386" s="113" t="s">
        <v>489</v>
      </c>
      <c r="D386" s="113" t="s">
        <v>134</v>
      </c>
      <c r="E386" s="114" t="s">
        <v>490</v>
      </c>
      <c r="F386" s="92" t="s">
        <v>491</v>
      </c>
      <c r="G386" s="131" t="s">
        <v>205</v>
      </c>
      <c r="H386" s="132">
        <v>1</v>
      </c>
      <c r="I386" s="10"/>
      <c r="J386" s="10"/>
      <c r="K386" s="91">
        <f>ROUND(P386*H386,2)</f>
        <v>0</v>
      </c>
      <c r="L386" s="92" t="s">
        <v>5</v>
      </c>
      <c r="M386" s="9"/>
      <c r="N386" s="11" t="s">
        <v>5</v>
      </c>
      <c r="O386" s="58" t="s">
        <v>40</v>
      </c>
      <c r="P386" s="36">
        <f>I386+J386</f>
        <v>0</v>
      </c>
      <c r="Q386" s="36">
        <f>ROUND(I386*H386,2)</f>
        <v>0</v>
      </c>
      <c r="R386" s="36">
        <f>ROUND(J386*H386,2)</f>
        <v>0</v>
      </c>
      <c r="S386" s="6"/>
      <c r="T386" s="59">
        <f>S386*H386</f>
        <v>0</v>
      </c>
      <c r="U386" s="59">
        <v>0</v>
      </c>
      <c r="V386" s="59">
        <f>U386*H386</f>
        <v>0</v>
      </c>
      <c r="W386" s="59">
        <v>0</v>
      </c>
      <c r="X386" s="60">
        <f>W386*H386</f>
        <v>0</v>
      </c>
      <c r="AR386" s="32" t="s">
        <v>485</v>
      </c>
      <c r="AT386" s="32" t="s">
        <v>134</v>
      </c>
      <c r="AU386" s="32" t="s">
        <v>83</v>
      </c>
      <c r="AY386" s="32" t="s">
        <v>130</v>
      </c>
      <c r="BE386" s="61">
        <f>IF(O386="základní",K386,0)</f>
        <v>0</v>
      </c>
      <c r="BF386" s="61">
        <f>IF(O386="snížená",K386,0)</f>
        <v>0</v>
      </c>
      <c r="BG386" s="61">
        <f>IF(O386="zákl. přenesená",K386,0)</f>
        <v>0</v>
      </c>
      <c r="BH386" s="61">
        <f>IF(O386="sníž. přenesená",K386,0)</f>
        <v>0</v>
      </c>
      <c r="BI386" s="61">
        <f>IF(O386="nulová",K386,0)</f>
        <v>0</v>
      </c>
      <c r="BJ386" s="32" t="s">
        <v>76</v>
      </c>
      <c r="BK386" s="61">
        <f>ROUND(P386*H386,2)</f>
        <v>0</v>
      </c>
      <c r="BL386" s="32" t="s">
        <v>485</v>
      </c>
      <c r="BM386" s="32" t="s">
        <v>492</v>
      </c>
    </row>
    <row r="387" spans="2:65" s="34" customFormat="1" ht="22.5" customHeight="1">
      <c r="B387" s="100"/>
      <c r="C387" s="113" t="s">
        <v>493</v>
      </c>
      <c r="D387" s="113" t="s">
        <v>134</v>
      </c>
      <c r="E387" s="114" t="s">
        <v>494</v>
      </c>
      <c r="F387" s="92" t="s">
        <v>495</v>
      </c>
      <c r="G387" s="131" t="s">
        <v>205</v>
      </c>
      <c r="H387" s="132">
        <v>1</v>
      </c>
      <c r="I387" s="10"/>
      <c r="J387" s="10"/>
      <c r="K387" s="91">
        <f>ROUND(P387*H387,2)</f>
        <v>0</v>
      </c>
      <c r="L387" s="92" t="s">
        <v>5</v>
      </c>
      <c r="M387" s="9"/>
      <c r="N387" s="11" t="s">
        <v>5</v>
      </c>
      <c r="O387" s="58" t="s">
        <v>40</v>
      </c>
      <c r="P387" s="36">
        <f>I387+J387</f>
        <v>0</v>
      </c>
      <c r="Q387" s="36">
        <f>ROUND(I387*H387,2)</f>
        <v>0</v>
      </c>
      <c r="R387" s="36">
        <f>ROUND(J387*H387,2)</f>
        <v>0</v>
      </c>
      <c r="S387" s="6"/>
      <c r="T387" s="59">
        <f>S387*H387</f>
        <v>0</v>
      </c>
      <c r="U387" s="59">
        <v>0</v>
      </c>
      <c r="V387" s="59">
        <f>U387*H387</f>
        <v>0</v>
      </c>
      <c r="W387" s="59">
        <v>0</v>
      </c>
      <c r="X387" s="60">
        <f>W387*H387</f>
        <v>0</v>
      </c>
      <c r="AR387" s="32" t="s">
        <v>485</v>
      </c>
      <c r="AT387" s="32" t="s">
        <v>134</v>
      </c>
      <c r="AU387" s="32" t="s">
        <v>83</v>
      </c>
      <c r="AY387" s="32" t="s">
        <v>130</v>
      </c>
      <c r="BE387" s="61">
        <f>IF(O387="základní",K387,0)</f>
        <v>0</v>
      </c>
      <c r="BF387" s="61">
        <f>IF(O387="snížená",K387,0)</f>
        <v>0</v>
      </c>
      <c r="BG387" s="61">
        <f>IF(O387="zákl. přenesená",K387,0)</f>
        <v>0</v>
      </c>
      <c r="BH387" s="61">
        <f>IF(O387="sníž. přenesená",K387,0)</f>
        <v>0</v>
      </c>
      <c r="BI387" s="61">
        <f>IF(O387="nulová",K387,0)</f>
        <v>0</v>
      </c>
      <c r="BJ387" s="32" t="s">
        <v>76</v>
      </c>
      <c r="BK387" s="61">
        <f>ROUND(P387*H387,2)</f>
        <v>0</v>
      </c>
      <c r="BL387" s="32" t="s">
        <v>485</v>
      </c>
      <c r="BM387" s="32" t="s">
        <v>496</v>
      </c>
    </row>
    <row r="388" spans="2:65" s="8" customFormat="1" ht="29.85" customHeight="1">
      <c r="B388" s="108"/>
      <c r="C388" s="89"/>
      <c r="D388" s="111" t="s">
        <v>70</v>
      </c>
      <c r="E388" s="112" t="s">
        <v>497</v>
      </c>
      <c r="F388" s="112" t="s">
        <v>498</v>
      </c>
      <c r="G388" s="89"/>
      <c r="H388" s="89"/>
      <c r="I388" s="89"/>
      <c r="J388" s="89"/>
      <c r="K388" s="90">
        <f>BK388</f>
        <v>0</v>
      </c>
      <c r="L388" s="89"/>
      <c r="M388" s="49"/>
      <c r="N388" s="51"/>
      <c r="O388" s="52"/>
      <c r="P388" s="52"/>
      <c r="Q388" s="53">
        <f>Q389</f>
        <v>0</v>
      </c>
      <c r="R388" s="53">
        <f>R389</f>
        <v>0</v>
      </c>
      <c r="S388" s="52"/>
      <c r="T388" s="54">
        <f>T389</f>
        <v>0</v>
      </c>
      <c r="U388" s="52"/>
      <c r="V388" s="54">
        <f>V389</f>
        <v>0</v>
      </c>
      <c r="W388" s="52"/>
      <c r="X388" s="55">
        <f>X389</f>
        <v>0</v>
      </c>
      <c r="AR388" s="50" t="s">
        <v>256</v>
      </c>
      <c r="AT388" s="56" t="s">
        <v>70</v>
      </c>
      <c r="AU388" s="56" t="s">
        <v>76</v>
      </c>
      <c r="AY388" s="50" t="s">
        <v>130</v>
      </c>
      <c r="BK388" s="57">
        <f>BK389</f>
        <v>0</v>
      </c>
    </row>
    <row r="389" spans="2:65" s="34" customFormat="1" ht="22.5" customHeight="1">
      <c r="B389" s="100"/>
      <c r="C389" s="113" t="s">
        <v>499</v>
      </c>
      <c r="D389" s="113" t="s">
        <v>134</v>
      </c>
      <c r="E389" s="114" t="s">
        <v>500</v>
      </c>
      <c r="F389" s="92" t="s">
        <v>501</v>
      </c>
      <c r="G389" s="131" t="s">
        <v>205</v>
      </c>
      <c r="H389" s="132">
        <v>1</v>
      </c>
      <c r="I389" s="10"/>
      <c r="J389" s="10"/>
      <c r="K389" s="91">
        <f>ROUND(P389*H389,2)</f>
        <v>0</v>
      </c>
      <c r="L389" s="92" t="s">
        <v>5</v>
      </c>
      <c r="M389" s="9"/>
      <c r="N389" s="11" t="s">
        <v>5</v>
      </c>
      <c r="O389" s="78" t="s">
        <v>40</v>
      </c>
      <c r="P389" s="79">
        <f>I389+J389</f>
        <v>0</v>
      </c>
      <c r="Q389" s="79">
        <f>ROUND(I389*H389,2)</f>
        <v>0</v>
      </c>
      <c r="R389" s="79">
        <f>ROUND(J389*H389,2)</f>
        <v>0</v>
      </c>
      <c r="S389" s="80"/>
      <c r="T389" s="81">
        <f>S389*H389</f>
        <v>0</v>
      </c>
      <c r="U389" s="81">
        <v>0</v>
      </c>
      <c r="V389" s="81">
        <f>U389*H389</f>
        <v>0</v>
      </c>
      <c r="W389" s="81">
        <v>0</v>
      </c>
      <c r="X389" s="82">
        <f>W389*H389</f>
        <v>0</v>
      </c>
      <c r="AR389" s="32" t="s">
        <v>485</v>
      </c>
      <c r="AT389" s="32" t="s">
        <v>134</v>
      </c>
      <c r="AU389" s="32" t="s">
        <v>83</v>
      </c>
      <c r="AY389" s="32" t="s">
        <v>130</v>
      </c>
      <c r="BE389" s="61">
        <f>IF(O389="základní",K389,0)</f>
        <v>0</v>
      </c>
      <c r="BF389" s="61">
        <f>IF(O389="snížená",K389,0)</f>
        <v>0</v>
      </c>
      <c r="BG389" s="61">
        <f>IF(O389="zákl. přenesená",K389,0)</f>
        <v>0</v>
      </c>
      <c r="BH389" s="61">
        <f>IF(O389="sníž. přenesená",K389,0)</f>
        <v>0</v>
      </c>
      <c r="BI389" s="61">
        <f>IF(O389="nulová",K389,0)</f>
        <v>0</v>
      </c>
      <c r="BJ389" s="32" t="s">
        <v>76</v>
      </c>
      <c r="BK389" s="61">
        <f>ROUND(P389*H389,2)</f>
        <v>0</v>
      </c>
      <c r="BL389" s="32" t="s">
        <v>485</v>
      </c>
      <c r="BM389" s="32" t="s">
        <v>502</v>
      </c>
    </row>
    <row r="390" spans="2:65" s="34" customFormat="1" ht="6.95" customHeight="1">
      <c r="B390" s="130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"/>
    </row>
  </sheetData>
  <sheetProtection password="A2DB" sheet="1" objects="1" scenarios="1" selectLockedCells="1"/>
  <autoFilter ref="C87:L389"/>
  <mergeCells count="6">
    <mergeCell ref="E80:H80"/>
    <mergeCell ref="G1:H1"/>
    <mergeCell ref="M2:Z2"/>
    <mergeCell ref="E7:H7"/>
    <mergeCell ref="E22:H22"/>
    <mergeCell ref="E45:H45"/>
  </mergeCells>
  <hyperlinks>
    <hyperlink ref="F1:G1" location="C2" display="1) Krycí list soupisu"/>
    <hyperlink ref="G1:H1" location="C52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18" customWidth="1"/>
    <col min="2" max="2" width="1.6640625" style="18" customWidth="1"/>
    <col min="3" max="4" width="5" style="18" customWidth="1"/>
    <col min="5" max="5" width="11.6640625" style="18" customWidth="1"/>
    <col min="6" max="6" width="9.1640625" style="18" customWidth="1"/>
    <col min="7" max="7" width="5" style="18" customWidth="1"/>
    <col min="8" max="8" width="77.83203125" style="18" customWidth="1"/>
    <col min="9" max="10" width="20" style="18" customWidth="1"/>
    <col min="11" max="11" width="1.6640625" style="18" customWidth="1"/>
    <col min="12" max="16384" width="9.33203125" style="3"/>
  </cols>
  <sheetData>
    <row r="1" spans="2:11" ht="37.5" customHeight="1"/>
    <row r="2" spans="2:11" ht="7.5" customHeight="1">
      <c r="B2" s="243"/>
      <c r="C2" s="244"/>
      <c r="D2" s="244"/>
      <c r="E2" s="244"/>
      <c r="F2" s="244"/>
      <c r="G2" s="244"/>
      <c r="H2" s="244"/>
      <c r="I2" s="244"/>
      <c r="J2" s="244"/>
      <c r="K2" s="245"/>
    </row>
    <row r="3" spans="2:11" s="1" customFormat="1" ht="45" customHeight="1">
      <c r="B3" s="246"/>
      <c r="C3" s="365" t="s">
        <v>503</v>
      </c>
      <c r="D3" s="365"/>
      <c r="E3" s="365"/>
      <c r="F3" s="365"/>
      <c r="G3" s="365"/>
      <c r="H3" s="365"/>
      <c r="I3" s="365"/>
      <c r="J3" s="365"/>
      <c r="K3" s="247"/>
    </row>
    <row r="4" spans="2:11" ht="25.5" customHeight="1">
      <c r="B4" s="269"/>
      <c r="C4" s="372" t="s">
        <v>504</v>
      </c>
      <c r="D4" s="372"/>
      <c r="E4" s="372"/>
      <c r="F4" s="372"/>
      <c r="G4" s="372"/>
      <c r="H4" s="372"/>
      <c r="I4" s="372"/>
      <c r="J4" s="372"/>
      <c r="K4" s="274"/>
    </row>
    <row r="5" spans="2:11" ht="5.25" customHeight="1">
      <c r="B5" s="269"/>
      <c r="C5" s="308"/>
      <c r="D5" s="308"/>
      <c r="E5" s="308"/>
      <c r="F5" s="308"/>
      <c r="G5" s="308"/>
      <c r="H5" s="308"/>
      <c r="I5" s="308"/>
      <c r="J5" s="308"/>
      <c r="K5" s="274"/>
    </row>
    <row r="6" spans="2:11" ht="15" customHeight="1">
      <c r="B6" s="269"/>
      <c r="C6" s="368" t="s">
        <v>505</v>
      </c>
      <c r="D6" s="368"/>
      <c r="E6" s="368"/>
      <c r="F6" s="368"/>
      <c r="G6" s="368"/>
      <c r="H6" s="368"/>
      <c r="I6" s="368"/>
      <c r="J6" s="368"/>
      <c r="K6" s="274"/>
    </row>
    <row r="7" spans="2:11" ht="15" customHeight="1">
      <c r="B7" s="309"/>
      <c r="C7" s="368" t="s">
        <v>506</v>
      </c>
      <c r="D7" s="368"/>
      <c r="E7" s="368"/>
      <c r="F7" s="368"/>
      <c r="G7" s="368"/>
      <c r="H7" s="368"/>
      <c r="I7" s="368"/>
      <c r="J7" s="368"/>
      <c r="K7" s="274"/>
    </row>
    <row r="8" spans="2:11" ht="12.75" customHeight="1">
      <c r="B8" s="309"/>
      <c r="C8" s="277"/>
      <c r="D8" s="277"/>
      <c r="E8" s="277"/>
      <c r="F8" s="277"/>
      <c r="G8" s="277"/>
      <c r="H8" s="277"/>
      <c r="I8" s="277"/>
      <c r="J8" s="277"/>
      <c r="K8" s="274"/>
    </row>
    <row r="9" spans="2:11" ht="15" customHeight="1">
      <c r="B9" s="309"/>
      <c r="C9" s="368" t="s">
        <v>507</v>
      </c>
      <c r="D9" s="368"/>
      <c r="E9" s="368"/>
      <c r="F9" s="368"/>
      <c r="G9" s="368"/>
      <c r="H9" s="368"/>
      <c r="I9" s="368"/>
      <c r="J9" s="368"/>
      <c r="K9" s="274"/>
    </row>
    <row r="10" spans="2:11" ht="15" customHeight="1">
      <c r="B10" s="309"/>
      <c r="C10" s="277"/>
      <c r="D10" s="368" t="s">
        <v>508</v>
      </c>
      <c r="E10" s="368"/>
      <c r="F10" s="368"/>
      <c r="G10" s="368"/>
      <c r="H10" s="368"/>
      <c r="I10" s="368"/>
      <c r="J10" s="368"/>
      <c r="K10" s="274"/>
    </row>
    <row r="11" spans="2:11" ht="15" customHeight="1">
      <c r="B11" s="309"/>
      <c r="C11" s="310"/>
      <c r="D11" s="368" t="s">
        <v>509</v>
      </c>
      <c r="E11" s="368"/>
      <c r="F11" s="368"/>
      <c r="G11" s="368"/>
      <c r="H11" s="368"/>
      <c r="I11" s="368"/>
      <c r="J11" s="368"/>
      <c r="K11" s="274"/>
    </row>
    <row r="12" spans="2:11" ht="12.75" customHeight="1">
      <c r="B12" s="309"/>
      <c r="C12" s="310"/>
      <c r="D12" s="310"/>
      <c r="E12" s="310"/>
      <c r="F12" s="310"/>
      <c r="G12" s="310"/>
      <c r="H12" s="310"/>
      <c r="I12" s="310"/>
      <c r="J12" s="310"/>
      <c r="K12" s="274"/>
    </row>
    <row r="13" spans="2:11" ht="15" customHeight="1">
      <c r="B13" s="309"/>
      <c r="C13" s="310"/>
      <c r="D13" s="368" t="s">
        <v>510</v>
      </c>
      <c r="E13" s="368"/>
      <c r="F13" s="368"/>
      <c r="G13" s="368"/>
      <c r="H13" s="368"/>
      <c r="I13" s="368"/>
      <c r="J13" s="368"/>
      <c r="K13" s="274"/>
    </row>
    <row r="14" spans="2:11" ht="15" customHeight="1">
      <c r="B14" s="309"/>
      <c r="C14" s="310"/>
      <c r="D14" s="368" t="s">
        <v>511</v>
      </c>
      <c r="E14" s="368"/>
      <c r="F14" s="368"/>
      <c r="G14" s="368"/>
      <c r="H14" s="368"/>
      <c r="I14" s="368"/>
      <c r="J14" s="368"/>
      <c r="K14" s="274"/>
    </row>
    <row r="15" spans="2:11" ht="15" customHeight="1">
      <c r="B15" s="309"/>
      <c r="C15" s="310"/>
      <c r="D15" s="368" t="s">
        <v>512</v>
      </c>
      <c r="E15" s="368"/>
      <c r="F15" s="368"/>
      <c r="G15" s="368"/>
      <c r="H15" s="368"/>
      <c r="I15" s="368"/>
      <c r="J15" s="368"/>
      <c r="K15" s="274"/>
    </row>
    <row r="16" spans="2:11" ht="15" customHeight="1">
      <c r="B16" s="309"/>
      <c r="C16" s="310"/>
      <c r="D16" s="310"/>
      <c r="E16" s="311" t="s">
        <v>75</v>
      </c>
      <c r="F16" s="368" t="s">
        <v>513</v>
      </c>
      <c r="G16" s="368"/>
      <c r="H16" s="368"/>
      <c r="I16" s="368"/>
      <c r="J16" s="368"/>
      <c r="K16" s="274"/>
    </row>
    <row r="17" spans="2:11" ht="15" customHeight="1">
      <c r="B17" s="309"/>
      <c r="C17" s="310"/>
      <c r="D17" s="310"/>
      <c r="E17" s="311" t="s">
        <v>514</v>
      </c>
      <c r="F17" s="368" t="s">
        <v>515</v>
      </c>
      <c r="G17" s="368"/>
      <c r="H17" s="368"/>
      <c r="I17" s="368"/>
      <c r="J17" s="368"/>
      <c r="K17" s="274"/>
    </row>
    <row r="18" spans="2:11" ht="15" customHeight="1">
      <c r="B18" s="309"/>
      <c r="C18" s="310"/>
      <c r="D18" s="310"/>
      <c r="E18" s="311" t="s">
        <v>516</v>
      </c>
      <c r="F18" s="368" t="s">
        <v>517</v>
      </c>
      <c r="G18" s="368"/>
      <c r="H18" s="368"/>
      <c r="I18" s="368"/>
      <c r="J18" s="368"/>
      <c r="K18" s="274"/>
    </row>
    <row r="19" spans="2:11" ht="15" customHeight="1">
      <c r="B19" s="309"/>
      <c r="C19" s="310"/>
      <c r="D19" s="310"/>
      <c r="E19" s="311" t="s">
        <v>518</v>
      </c>
      <c r="F19" s="368" t="s">
        <v>519</v>
      </c>
      <c r="G19" s="368"/>
      <c r="H19" s="368"/>
      <c r="I19" s="368"/>
      <c r="J19" s="368"/>
      <c r="K19" s="274"/>
    </row>
    <row r="20" spans="2:11" ht="15" customHeight="1">
      <c r="B20" s="309"/>
      <c r="C20" s="310"/>
      <c r="D20" s="310"/>
      <c r="E20" s="311" t="s">
        <v>520</v>
      </c>
      <c r="F20" s="368" t="s">
        <v>521</v>
      </c>
      <c r="G20" s="368"/>
      <c r="H20" s="368"/>
      <c r="I20" s="368"/>
      <c r="J20" s="368"/>
      <c r="K20" s="274"/>
    </row>
    <row r="21" spans="2:11" ht="15" customHeight="1">
      <c r="B21" s="309"/>
      <c r="C21" s="310"/>
      <c r="D21" s="310"/>
      <c r="E21" s="311" t="s">
        <v>522</v>
      </c>
      <c r="F21" s="368" t="s">
        <v>523</v>
      </c>
      <c r="G21" s="368"/>
      <c r="H21" s="368"/>
      <c r="I21" s="368"/>
      <c r="J21" s="368"/>
      <c r="K21" s="274"/>
    </row>
    <row r="22" spans="2:11" ht="12.75" customHeight="1">
      <c r="B22" s="309"/>
      <c r="C22" s="310"/>
      <c r="D22" s="310"/>
      <c r="E22" s="310"/>
      <c r="F22" s="310"/>
      <c r="G22" s="310"/>
      <c r="H22" s="310"/>
      <c r="I22" s="310"/>
      <c r="J22" s="310"/>
      <c r="K22" s="274"/>
    </row>
    <row r="23" spans="2:11" ht="15" customHeight="1">
      <c r="B23" s="309"/>
      <c r="C23" s="368" t="s">
        <v>524</v>
      </c>
      <c r="D23" s="368"/>
      <c r="E23" s="368"/>
      <c r="F23" s="368"/>
      <c r="G23" s="368"/>
      <c r="H23" s="368"/>
      <c r="I23" s="368"/>
      <c r="J23" s="368"/>
      <c r="K23" s="274"/>
    </row>
    <row r="24" spans="2:11" ht="15" customHeight="1">
      <c r="B24" s="309"/>
      <c r="C24" s="368" t="s">
        <v>525</v>
      </c>
      <c r="D24" s="368"/>
      <c r="E24" s="368"/>
      <c r="F24" s="368"/>
      <c r="G24" s="368"/>
      <c r="H24" s="368"/>
      <c r="I24" s="368"/>
      <c r="J24" s="368"/>
      <c r="K24" s="274"/>
    </row>
    <row r="25" spans="2:11" ht="15" customHeight="1">
      <c r="B25" s="309"/>
      <c r="C25" s="277"/>
      <c r="D25" s="368" t="s">
        <v>526</v>
      </c>
      <c r="E25" s="368"/>
      <c r="F25" s="368"/>
      <c r="G25" s="368"/>
      <c r="H25" s="368"/>
      <c r="I25" s="368"/>
      <c r="J25" s="368"/>
      <c r="K25" s="274"/>
    </row>
    <row r="26" spans="2:11" ht="15" customHeight="1">
      <c r="B26" s="309"/>
      <c r="C26" s="310"/>
      <c r="D26" s="368" t="s">
        <v>527</v>
      </c>
      <c r="E26" s="368"/>
      <c r="F26" s="368"/>
      <c r="G26" s="368"/>
      <c r="H26" s="368"/>
      <c r="I26" s="368"/>
      <c r="J26" s="368"/>
      <c r="K26" s="274"/>
    </row>
    <row r="27" spans="2:11" ht="12.75" customHeight="1">
      <c r="B27" s="309"/>
      <c r="C27" s="310"/>
      <c r="D27" s="310"/>
      <c r="E27" s="310"/>
      <c r="F27" s="310"/>
      <c r="G27" s="310"/>
      <c r="H27" s="310"/>
      <c r="I27" s="310"/>
      <c r="J27" s="310"/>
      <c r="K27" s="274"/>
    </row>
    <row r="28" spans="2:11" ht="15" customHeight="1">
      <c r="B28" s="309"/>
      <c r="C28" s="310"/>
      <c r="D28" s="368" t="s">
        <v>528</v>
      </c>
      <c r="E28" s="368"/>
      <c r="F28" s="368"/>
      <c r="G28" s="368"/>
      <c r="H28" s="368"/>
      <c r="I28" s="368"/>
      <c r="J28" s="368"/>
      <c r="K28" s="274"/>
    </row>
    <row r="29" spans="2:11" ht="15" customHeight="1">
      <c r="B29" s="309"/>
      <c r="C29" s="310"/>
      <c r="D29" s="368" t="s">
        <v>529</v>
      </c>
      <c r="E29" s="368"/>
      <c r="F29" s="368"/>
      <c r="G29" s="368"/>
      <c r="H29" s="368"/>
      <c r="I29" s="368"/>
      <c r="J29" s="368"/>
      <c r="K29" s="274"/>
    </row>
    <row r="30" spans="2:11" ht="12.75" customHeight="1">
      <c r="B30" s="309"/>
      <c r="C30" s="310"/>
      <c r="D30" s="310"/>
      <c r="E30" s="310"/>
      <c r="F30" s="310"/>
      <c r="G30" s="310"/>
      <c r="H30" s="310"/>
      <c r="I30" s="310"/>
      <c r="J30" s="310"/>
      <c r="K30" s="274"/>
    </row>
    <row r="31" spans="2:11" ht="15" customHeight="1">
      <c r="B31" s="309"/>
      <c r="C31" s="310"/>
      <c r="D31" s="368" t="s">
        <v>530</v>
      </c>
      <c r="E31" s="368"/>
      <c r="F31" s="368"/>
      <c r="G31" s="368"/>
      <c r="H31" s="368"/>
      <c r="I31" s="368"/>
      <c r="J31" s="368"/>
      <c r="K31" s="274"/>
    </row>
    <row r="32" spans="2:11" ht="15" customHeight="1">
      <c r="B32" s="309"/>
      <c r="C32" s="310"/>
      <c r="D32" s="368" t="s">
        <v>531</v>
      </c>
      <c r="E32" s="368"/>
      <c r="F32" s="368"/>
      <c r="G32" s="368"/>
      <c r="H32" s="368"/>
      <c r="I32" s="368"/>
      <c r="J32" s="368"/>
      <c r="K32" s="274"/>
    </row>
    <row r="33" spans="2:11" ht="15" customHeight="1">
      <c r="B33" s="309"/>
      <c r="C33" s="310"/>
      <c r="D33" s="368" t="s">
        <v>532</v>
      </c>
      <c r="E33" s="368"/>
      <c r="F33" s="368"/>
      <c r="G33" s="368"/>
      <c r="H33" s="368"/>
      <c r="I33" s="368"/>
      <c r="J33" s="368"/>
      <c r="K33" s="274"/>
    </row>
    <row r="34" spans="2:11" ht="15" customHeight="1">
      <c r="B34" s="309"/>
      <c r="C34" s="310"/>
      <c r="D34" s="277"/>
      <c r="E34" s="252" t="s">
        <v>111</v>
      </c>
      <c r="F34" s="277"/>
      <c r="G34" s="368" t="s">
        <v>533</v>
      </c>
      <c r="H34" s="368"/>
      <c r="I34" s="368"/>
      <c r="J34" s="368"/>
      <c r="K34" s="274"/>
    </row>
    <row r="35" spans="2:11" ht="30.75" customHeight="1">
      <c r="B35" s="309"/>
      <c r="C35" s="310"/>
      <c r="D35" s="277"/>
      <c r="E35" s="252" t="s">
        <v>534</v>
      </c>
      <c r="F35" s="277"/>
      <c r="G35" s="368" t="s">
        <v>535</v>
      </c>
      <c r="H35" s="368"/>
      <c r="I35" s="368"/>
      <c r="J35" s="368"/>
      <c r="K35" s="274"/>
    </row>
    <row r="36" spans="2:11" ht="15" customHeight="1">
      <c r="B36" s="309"/>
      <c r="C36" s="310"/>
      <c r="D36" s="277"/>
      <c r="E36" s="252" t="s">
        <v>50</v>
      </c>
      <c r="F36" s="277"/>
      <c r="G36" s="368" t="s">
        <v>536</v>
      </c>
      <c r="H36" s="368"/>
      <c r="I36" s="368"/>
      <c r="J36" s="368"/>
      <c r="K36" s="274"/>
    </row>
    <row r="37" spans="2:11" ht="15" customHeight="1">
      <c r="B37" s="309"/>
      <c r="C37" s="310"/>
      <c r="D37" s="277"/>
      <c r="E37" s="252" t="s">
        <v>112</v>
      </c>
      <c r="F37" s="277"/>
      <c r="G37" s="368" t="s">
        <v>537</v>
      </c>
      <c r="H37" s="368"/>
      <c r="I37" s="368"/>
      <c r="J37" s="368"/>
      <c r="K37" s="274"/>
    </row>
    <row r="38" spans="2:11" ht="15" customHeight="1">
      <c r="B38" s="309"/>
      <c r="C38" s="310"/>
      <c r="D38" s="277"/>
      <c r="E38" s="252" t="s">
        <v>113</v>
      </c>
      <c r="F38" s="277"/>
      <c r="G38" s="368" t="s">
        <v>538</v>
      </c>
      <c r="H38" s="368"/>
      <c r="I38" s="368"/>
      <c r="J38" s="368"/>
      <c r="K38" s="274"/>
    </row>
    <row r="39" spans="2:11" ht="15" customHeight="1">
      <c r="B39" s="309"/>
      <c r="C39" s="310"/>
      <c r="D39" s="277"/>
      <c r="E39" s="252" t="s">
        <v>114</v>
      </c>
      <c r="F39" s="277"/>
      <c r="G39" s="368" t="s">
        <v>539</v>
      </c>
      <c r="H39" s="368"/>
      <c r="I39" s="368"/>
      <c r="J39" s="368"/>
      <c r="K39" s="274"/>
    </row>
    <row r="40" spans="2:11" ht="15" customHeight="1">
      <c r="B40" s="309"/>
      <c r="C40" s="310"/>
      <c r="D40" s="277"/>
      <c r="E40" s="252" t="s">
        <v>540</v>
      </c>
      <c r="F40" s="277"/>
      <c r="G40" s="368" t="s">
        <v>541</v>
      </c>
      <c r="H40" s="368"/>
      <c r="I40" s="368"/>
      <c r="J40" s="368"/>
      <c r="K40" s="274"/>
    </row>
    <row r="41" spans="2:11" ht="15" customHeight="1">
      <c r="B41" s="309"/>
      <c r="C41" s="310"/>
      <c r="D41" s="277"/>
      <c r="E41" s="252"/>
      <c r="F41" s="277"/>
      <c r="G41" s="368" t="s">
        <v>542</v>
      </c>
      <c r="H41" s="368"/>
      <c r="I41" s="368"/>
      <c r="J41" s="368"/>
      <c r="K41" s="274"/>
    </row>
    <row r="42" spans="2:11" ht="15" customHeight="1">
      <c r="B42" s="309"/>
      <c r="C42" s="310"/>
      <c r="D42" s="277"/>
      <c r="E42" s="252" t="s">
        <v>543</v>
      </c>
      <c r="F42" s="277"/>
      <c r="G42" s="368" t="s">
        <v>544</v>
      </c>
      <c r="H42" s="368"/>
      <c r="I42" s="368"/>
      <c r="J42" s="368"/>
      <c r="K42" s="274"/>
    </row>
    <row r="43" spans="2:11" ht="15" customHeight="1">
      <c r="B43" s="309"/>
      <c r="C43" s="310"/>
      <c r="D43" s="277"/>
      <c r="E43" s="252" t="s">
        <v>117</v>
      </c>
      <c r="F43" s="277"/>
      <c r="G43" s="368" t="s">
        <v>545</v>
      </c>
      <c r="H43" s="368"/>
      <c r="I43" s="368"/>
      <c r="J43" s="368"/>
      <c r="K43" s="274"/>
    </row>
    <row r="44" spans="2:11" ht="12.75" customHeight="1">
      <c r="B44" s="309"/>
      <c r="C44" s="310"/>
      <c r="D44" s="277"/>
      <c r="E44" s="277"/>
      <c r="F44" s="277"/>
      <c r="G44" s="277"/>
      <c r="H44" s="277"/>
      <c r="I44" s="277"/>
      <c r="J44" s="277"/>
      <c r="K44" s="274"/>
    </row>
    <row r="45" spans="2:11" ht="15" customHeight="1">
      <c r="B45" s="309"/>
      <c r="C45" s="310"/>
      <c r="D45" s="368" t="s">
        <v>546</v>
      </c>
      <c r="E45" s="368"/>
      <c r="F45" s="368"/>
      <c r="G45" s="368"/>
      <c r="H45" s="368"/>
      <c r="I45" s="368"/>
      <c r="J45" s="368"/>
      <c r="K45" s="274"/>
    </row>
    <row r="46" spans="2:11" ht="15" customHeight="1">
      <c r="B46" s="309"/>
      <c r="C46" s="310"/>
      <c r="D46" s="310"/>
      <c r="E46" s="368" t="s">
        <v>547</v>
      </c>
      <c r="F46" s="368"/>
      <c r="G46" s="368"/>
      <c r="H46" s="368"/>
      <c r="I46" s="368"/>
      <c r="J46" s="368"/>
      <c r="K46" s="274"/>
    </row>
    <row r="47" spans="2:11" ht="15" customHeight="1">
      <c r="B47" s="309"/>
      <c r="C47" s="310"/>
      <c r="D47" s="310"/>
      <c r="E47" s="368" t="s">
        <v>548</v>
      </c>
      <c r="F47" s="368"/>
      <c r="G47" s="368"/>
      <c r="H47" s="368"/>
      <c r="I47" s="368"/>
      <c r="J47" s="368"/>
      <c r="K47" s="274"/>
    </row>
    <row r="48" spans="2:11" ht="15" customHeight="1">
      <c r="B48" s="309"/>
      <c r="C48" s="310"/>
      <c r="D48" s="310"/>
      <c r="E48" s="368" t="s">
        <v>549</v>
      </c>
      <c r="F48" s="368"/>
      <c r="G48" s="368"/>
      <c r="H48" s="368"/>
      <c r="I48" s="368"/>
      <c r="J48" s="368"/>
      <c r="K48" s="274"/>
    </row>
    <row r="49" spans="2:11" ht="15" customHeight="1">
      <c r="B49" s="309"/>
      <c r="C49" s="310"/>
      <c r="D49" s="368" t="s">
        <v>550</v>
      </c>
      <c r="E49" s="368"/>
      <c r="F49" s="368"/>
      <c r="G49" s="368"/>
      <c r="H49" s="368"/>
      <c r="I49" s="368"/>
      <c r="J49" s="368"/>
      <c r="K49" s="274"/>
    </row>
    <row r="50" spans="2:11" ht="25.5" customHeight="1">
      <c r="B50" s="269"/>
      <c r="C50" s="372" t="s">
        <v>551</v>
      </c>
      <c r="D50" s="372"/>
      <c r="E50" s="372"/>
      <c r="F50" s="372"/>
      <c r="G50" s="372"/>
      <c r="H50" s="372"/>
      <c r="I50" s="372"/>
      <c r="J50" s="372"/>
      <c r="K50" s="274"/>
    </row>
    <row r="51" spans="2:11" ht="5.25" customHeight="1">
      <c r="B51" s="269"/>
      <c r="C51" s="308"/>
      <c r="D51" s="308"/>
      <c r="E51" s="308"/>
      <c r="F51" s="308"/>
      <c r="G51" s="308"/>
      <c r="H51" s="308"/>
      <c r="I51" s="308"/>
      <c r="J51" s="308"/>
      <c r="K51" s="274"/>
    </row>
    <row r="52" spans="2:11" ht="15" customHeight="1">
      <c r="B52" s="269"/>
      <c r="C52" s="368" t="s">
        <v>552</v>
      </c>
      <c r="D52" s="368"/>
      <c r="E52" s="368"/>
      <c r="F52" s="368"/>
      <c r="G52" s="368"/>
      <c r="H52" s="368"/>
      <c r="I52" s="368"/>
      <c r="J52" s="368"/>
      <c r="K52" s="274"/>
    </row>
    <row r="53" spans="2:11" ht="15" customHeight="1">
      <c r="B53" s="269"/>
      <c r="C53" s="368" t="s">
        <v>553</v>
      </c>
      <c r="D53" s="368"/>
      <c r="E53" s="368"/>
      <c r="F53" s="368"/>
      <c r="G53" s="368"/>
      <c r="H53" s="368"/>
      <c r="I53" s="368"/>
      <c r="J53" s="368"/>
      <c r="K53" s="274"/>
    </row>
    <row r="54" spans="2:11" ht="12.75" customHeight="1">
      <c r="B54" s="269"/>
      <c r="C54" s="277"/>
      <c r="D54" s="277"/>
      <c r="E54" s="277"/>
      <c r="F54" s="277"/>
      <c r="G54" s="277"/>
      <c r="H54" s="277"/>
      <c r="I54" s="277"/>
      <c r="J54" s="277"/>
      <c r="K54" s="274"/>
    </row>
    <row r="55" spans="2:11" ht="15" customHeight="1">
      <c r="B55" s="269"/>
      <c r="C55" s="368" t="s">
        <v>554</v>
      </c>
      <c r="D55" s="368"/>
      <c r="E55" s="368"/>
      <c r="F55" s="368"/>
      <c r="G55" s="368"/>
      <c r="H55" s="368"/>
      <c r="I55" s="368"/>
      <c r="J55" s="368"/>
      <c r="K55" s="274"/>
    </row>
    <row r="56" spans="2:11" ht="15" customHeight="1">
      <c r="B56" s="269"/>
      <c r="C56" s="310"/>
      <c r="D56" s="368" t="s">
        <v>555</v>
      </c>
      <c r="E56" s="368"/>
      <c r="F56" s="368"/>
      <c r="G56" s="368"/>
      <c r="H56" s="368"/>
      <c r="I56" s="368"/>
      <c r="J56" s="368"/>
      <c r="K56" s="274"/>
    </row>
    <row r="57" spans="2:11" ht="15" customHeight="1">
      <c r="B57" s="269"/>
      <c r="C57" s="310"/>
      <c r="D57" s="368" t="s">
        <v>556</v>
      </c>
      <c r="E57" s="368"/>
      <c r="F57" s="368"/>
      <c r="G57" s="368"/>
      <c r="H57" s="368"/>
      <c r="I57" s="368"/>
      <c r="J57" s="368"/>
      <c r="K57" s="274"/>
    </row>
    <row r="58" spans="2:11" ht="15" customHeight="1">
      <c r="B58" s="269"/>
      <c r="C58" s="310"/>
      <c r="D58" s="368" t="s">
        <v>557</v>
      </c>
      <c r="E58" s="368"/>
      <c r="F58" s="368"/>
      <c r="G58" s="368"/>
      <c r="H58" s="368"/>
      <c r="I58" s="368"/>
      <c r="J58" s="368"/>
      <c r="K58" s="274"/>
    </row>
    <row r="59" spans="2:11" ht="15" customHeight="1">
      <c r="B59" s="269"/>
      <c r="C59" s="310"/>
      <c r="D59" s="368" t="s">
        <v>558</v>
      </c>
      <c r="E59" s="368"/>
      <c r="F59" s="368"/>
      <c r="G59" s="368"/>
      <c r="H59" s="368"/>
      <c r="I59" s="368"/>
      <c r="J59" s="368"/>
      <c r="K59" s="274"/>
    </row>
    <row r="60" spans="2:11" ht="15" customHeight="1">
      <c r="B60" s="269"/>
      <c r="C60" s="310"/>
      <c r="D60" s="369" t="s">
        <v>559</v>
      </c>
      <c r="E60" s="369"/>
      <c r="F60" s="369"/>
      <c r="G60" s="369"/>
      <c r="H60" s="369"/>
      <c r="I60" s="369"/>
      <c r="J60" s="369"/>
      <c r="K60" s="274"/>
    </row>
    <row r="61" spans="2:11" ht="15" customHeight="1">
      <c r="B61" s="269"/>
      <c r="C61" s="310"/>
      <c r="D61" s="368" t="s">
        <v>560</v>
      </c>
      <c r="E61" s="368"/>
      <c r="F61" s="368"/>
      <c r="G61" s="368"/>
      <c r="H61" s="368"/>
      <c r="I61" s="368"/>
      <c r="J61" s="368"/>
      <c r="K61" s="274"/>
    </row>
    <row r="62" spans="2:11" ht="12.75" customHeight="1">
      <c r="B62" s="269"/>
      <c r="C62" s="310"/>
      <c r="D62" s="310"/>
      <c r="E62" s="312"/>
      <c r="F62" s="310"/>
      <c r="G62" s="310"/>
      <c r="H62" s="310"/>
      <c r="I62" s="310"/>
      <c r="J62" s="310"/>
      <c r="K62" s="274"/>
    </row>
    <row r="63" spans="2:11" ht="15" customHeight="1">
      <c r="B63" s="269"/>
      <c r="C63" s="310"/>
      <c r="D63" s="368" t="s">
        <v>561</v>
      </c>
      <c r="E63" s="368"/>
      <c r="F63" s="368"/>
      <c r="G63" s="368"/>
      <c r="H63" s="368"/>
      <c r="I63" s="368"/>
      <c r="J63" s="368"/>
      <c r="K63" s="274"/>
    </row>
    <row r="64" spans="2:11" ht="15" customHeight="1">
      <c r="B64" s="269"/>
      <c r="C64" s="310"/>
      <c r="D64" s="369" t="s">
        <v>562</v>
      </c>
      <c r="E64" s="369"/>
      <c r="F64" s="369"/>
      <c r="G64" s="369"/>
      <c r="H64" s="369"/>
      <c r="I64" s="369"/>
      <c r="J64" s="369"/>
      <c r="K64" s="274"/>
    </row>
    <row r="65" spans="2:11" ht="15" customHeight="1">
      <c r="B65" s="269"/>
      <c r="C65" s="310"/>
      <c r="D65" s="368" t="s">
        <v>563</v>
      </c>
      <c r="E65" s="368"/>
      <c r="F65" s="368"/>
      <c r="G65" s="368"/>
      <c r="H65" s="368"/>
      <c r="I65" s="368"/>
      <c r="J65" s="368"/>
      <c r="K65" s="274"/>
    </row>
    <row r="66" spans="2:11" ht="15" customHeight="1">
      <c r="B66" s="269"/>
      <c r="C66" s="310"/>
      <c r="D66" s="368" t="s">
        <v>564</v>
      </c>
      <c r="E66" s="368"/>
      <c r="F66" s="368"/>
      <c r="G66" s="368"/>
      <c r="H66" s="368"/>
      <c r="I66" s="368"/>
      <c r="J66" s="368"/>
      <c r="K66" s="274"/>
    </row>
    <row r="67" spans="2:11" ht="15" customHeight="1">
      <c r="B67" s="269"/>
      <c r="C67" s="310"/>
      <c r="D67" s="368" t="s">
        <v>565</v>
      </c>
      <c r="E67" s="368"/>
      <c r="F67" s="368"/>
      <c r="G67" s="368"/>
      <c r="H67" s="368"/>
      <c r="I67" s="368"/>
      <c r="J67" s="368"/>
      <c r="K67" s="274"/>
    </row>
    <row r="68" spans="2:11" ht="15" customHeight="1">
      <c r="B68" s="269"/>
      <c r="C68" s="310"/>
      <c r="D68" s="368" t="s">
        <v>566</v>
      </c>
      <c r="E68" s="368"/>
      <c r="F68" s="368"/>
      <c r="G68" s="368"/>
      <c r="H68" s="368"/>
      <c r="I68" s="368"/>
      <c r="J68" s="368"/>
      <c r="K68" s="274"/>
    </row>
    <row r="69" spans="2:11" ht="12.75" customHeight="1">
      <c r="B69" s="313"/>
      <c r="C69" s="314"/>
      <c r="D69" s="314"/>
      <c r="E69" s="314"/>
      <c r="F69" s="314"/>
      <c r="G69" s="314"/>
      <c r="H69" s="314"/>
      <c r="I69" s="314"/>
      <c r="J69" s="314"/>
      <c r="K69" s="315"/>
    </row>
    <row r="70" spans="2:11" ht="18.75" customHeight="1">
      <c r="B70" s="19"/>
      <c r="C70" s="19"/>
      <c r="D70" s="19"/>
      <c r="E70" s="19"/>
      <c r="F70" s="19"/>
      <c r="G70" s="19"/>
      <c r="H70" s="19"/>
      <c r="I70" s="19"/>
      <c r="J70" s="19"/>
      <c r="K70" s="20"/>
    </row>
    <row r="71" spans="2:11" ht="18.75" customHeight="1"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2:11" ht="7.5" customHeight="1">
      <c r="B72" s="281"/>
      <c r="C72" s="282"/>
      <c r="D72" s="282"/>
      <c r="E72" s="282"/>
      <c r="F72" s="282"/>
      <c r="G72" s="282"/>
      <c r="H72" s="282"/>
      <c r="I72" s="282"/>
      <c r="J72" s="282"/>
      <c r="K72" s="283"/>
    </row>
    <row r="73" spans="2:11" ht="45" customHeight="1">
      <c r="B73" s="284"/>
      <c r="C73" s="370" t="s">
        <v>82</v>
      </c>
      <c r="D73" s="370"/>
      <c r="E73" s="370"/>
      <c r="F73" s="370"/>
      <c r="G73" s="370"/>
      <c r="H73" s="370"/>
      <c r="I73" s="370"/>
      <c r="J73" s="370"/>
      <c r="K73" s="285"/>
    </row>
    <row r="74" spans="2:11" ht="17.25" customHeight="1">
      <c r="B74" s="284"/>
      <c r="C74" s="266" t="s">
        <v>567</v>
      </c>
      <c r="D74" s="266"/>
      <c r="E74" s="266"/>
      <c r="F74" s="266" t="s">
        <v>568</v>
      </c>
      <c r="G74" s="286"/>
      <c r="H74" s="266" t="s">
        <v>112</v>
      </c>
      <c r="I74" s="266" t="s">
        <v>54</v>
      </c>
      <c r="J74" s="266" t="s">
        <v>569</v>
      </c>
      <c r="K74" s="285"/>
    </row>
    <row r="75" spans="2:11" ht="17.25" customHeight="1">
      <c r="B75" s="284"/>
      <c r="C75" s="270" t="s">
        <v>570</v>
      </c>
      <c r="D75" s="270"/>
      <c r="E75" s="270"/>
      <c r="F75" s="271" t="s">
        <v>571</v>
      </c>
      <c r="G75" s="287"/>
      <c r="H75" s="270"/>
      <c r="I75" s="270"/>
      <c r="J75" s="270" t="s">
        <v>572</v>
      </c>
      <c r="K75" s="285"/>
    </row>
    <row r="76" spans="2:11" ht="5.25" customHeight="1">
      <c r="B76" s="284"/>
      <c r="C76" s="251"/>
      <c r="D76" s="251"/>
      <c r="E76" s="251"/>
      <c r="F76" s="251"/>
      <c r="G76" s="275"/>
      <c r="H76" s="251"/>
      <c r="I76" s="251"/>
      <c r="J76" s="251"/>
      <c r="K76" s="285"/>
    </row>
    <row r="77" spans="2:11" ht="15" customHeight="1">
      <c r="B77" s="284"/>
      <c r="C77" s="252" t="s">
        <v>50</v>
      </c>
      <c r="D77" s="251"/>
      <c r="E77" s="251"/>
      <c r="F77" s="254" t="s">
        <v>573</v>
      </c>
      <c r="G77" s="275"/>
      <c r="H77" s="252" t="s">
        <v>574</v>
      </c>
      <c r="I77" s="252" t="s">
        <v>575</v>
      </c>
      <c r="J77" s="252">
        <v>20</v>
      </c>
      <c r="K77" s="285"/>
    </row>
    <row r="78" spans="2:11" ht="15" customHeight="1">
      <c r="B78" s="284"/>
      <c r="C78" s="252" t="s">
        <v>576</v>
      </c>
      <c r="D78" s="252"/>
      <c r="E78" s="252"/>
      <c r="F78" s="254" t="s">
        <v>573</v>
      </c>
      <c r="G78" s="275"/>
      <c r="H78" s="252" t="s">
        <v>577</v>
      </c>
      <c r="I78" s="252" t="s">
        <v>575</v>
      </c>
      <c r="J78" s="252">
        <v>120</v>
      </c>
      <c r="K78" s="285"/>
    </row>
    <row r="79" spans="2:11" ht="15" customHeight="1">
      <c r="B79" s="250"/>
      <c r="C79" s="252" t="s">
        <v>578</v>
      </c>
      <c r="D79" s="252"/>
      <c r="E79" s="252"/>
      <c r="F79" s="254" t="s">
        <v>579</v>
      </c>
      <c r="G79" s="275"/>
      <c r="H79" s="252" t="s">
        <v>580</v>
      </c>
      <c r="I79" s="252" t="s">
        <v>575</v>
      </c>
      <c r="J79" s="252">
        <v>50</v>
      </c>
      <c r="K79" s="285"/>
    </row>
    <row r="80" spans="2:11" ht="15" customHeight="1">
      <c r="B80" s="250"/>
      <c r="C80" s="252" t="s">
        <v>581</v>
      </c>
      <c r="D80" s="252"/>
      <c r="E80" s="252"/>
      <c r="F80" s="254" t="s">
        <v>573</v>
      </c>
      <c r="G80" s="275"/>
      <c r="H80" s="252" t="s">
        <v>582</v>
      </c>
      <c r="I80" s="252" t="s">
        <v>583</v>
      </c>
      <c r="J80" s="252"/>
      <c r="K80" s="285"/>
    </row>
    <row r="81" spans="2:11" ht="15" customHeight="1">
      <c r="B81" s="250"/>
      <c r="C81" s="300" t="s">
        <v>584</v>
      </c>
      <c r="D81" s="300"/>
      <c r="E81" s="300"/>
      <c r="F81" s="301" t="s">
        <v>579</v>
      </c>
      <c r="G81" s="300"/>
      <c r="H81" s="300" t="s">
        <v>585</v>
      </c>
      <c r="I81" s="300" t="s">
        <v>575</v>
      </c>
      <c r="J81" s="300">
        <v>15</v>
      </c>
      <c r="K81" s="285"/>
    </row>
    <row r="82" spans="2:11" ht="15" customHeight="1">
      <c r="B82" s="250"/>
      <c r="C82" s="300" t="s">
        <v>586</v>
      </c>
      <c r="D82" s="300"/>
      <c r="E82" s="300"/>
      <c r="F82" s="301" t="s">
        <v>579</v>
      </c>
      <c r="G82" s="300"/>
      <c r="H82" s="300" t="s">
        <v>587</v>
      </c>
      <c r="I82" s="300" t="s">
        <v>575</v>
      </c>
      <c r="J82" s="300">
        <v>15</v>
      </c>
      <c r="K82" s="285"/>
    </row>
    <row r="83" spans="2:11" ht="15" customHeight="1">
      <c r="B83" s="250"/>
      <c r="C83" s="300" t="s">
        <v>588</v>
      </c>
      <c r="D83" s="300"/>
      <c r="E83" s="300"/>
      <c r="F83" s="301" t="s">
        <v>579</v>
      </c>
      <c r="G83" s="300"/>
      <c r="H83" s="300" t="s">
        <v>589</v>
      </c>
      <c r="I83" s="300" t="s">
        <v>575</v>
      </c>
      <c r="J83" s="300">
        <v>20</v>
      </c>
      <c r="K83" s="285"/>
    </row>
    <row r="84" spans="2:11" ht="15" customHeight="1">
      <c r="B84" s="250"/>
      <c r="C84" s="300" t="s">
        <v>590</v>
      </c>
      <c r="D84" s="300"/>
      <c r="E84" s="300"/>
      <c r="F84" s="301" t="s">
        <v>579</v>
      </c>
      <c r="G84" s="300"/>
      <c r="H84" s="300" t="s">
        <v>591</v>
      </c>
      <c r="I84" s="300" t="s">
        <v>575</v>
      </c>
      <c r="J84" s="300">
        <v>20</v>
      </c>
      <c r="K84" s="285"/>
    </row>
    <row r="85" spans="2:11" ht="15" customHeight="1">
      <c r="B85" s="250"/>
      <c r="C85" s="252" t="s">
        <v>592</v>
      </c>
      <c r="D85" s="252"/>
      <c r="E85" s="252"/>
      <c r="F85" s="254" t="s">
        <v>579</v>
      </c>
      <c r="G85" s="275"/>
      <c r="H85" s="252" t="s">
        <v>593</v>
      </c>
      <c r="I85" s="252" t="s">
        <v>575</v>
      </c>
      <c r="J85" s="252">
        <v>50</v>
      </c>
      <c r="K85" s="285"/>
    </row>
    <row r="86" spans="2:11" ht="15" customHeight="1">
      <c r="B86" s="250"/>
      <c r="C86" s="252" t="s">
        <v>594</v>
      </c>
      <c r="D86" s="252"/>
      <c r="E86" s="252"/>
      <c r="F86" s="254" t="s">
        <v>579</v>
      </c>
      <c r="G86" s="275"/>
      <c r="H86" s="252" t="s">
        <v>595</v>
      </c>
      <c r="I86" s="252" t="s">
        <v>575</v>
      </c>
      <c r="J86" s="252">
        <v>20</v>
      </c>
      <c r="K86" s="285"/>
    </row>
    <row r="87" spans="2:11" ht="15" customHeight="1">
      <c r="B87" s="250"/>
      <c r="C87" s="252" t="s">
        <v>596</v>
      </c>
      <c r="D87" s="252"/>
      <c r="E87" s="252"/>
      <c r="F87" s="254" t="s">
        <v>579</v>
      </c>
      <c r="G87" s="275"/>
      <c r="H87" s="252" t="s">
        <v>597</v>
      </c>
      <c r="I87" s="252" t="s">
        <v>575</v>
      </c>
      <c r="J87" s="252">
        <v>20</v>
      </c>
      <c r="K87" s="285"/>
    </row>
    <row r="88" spans="2:11" ht="15" customHeight="1">
      <c r="B88" s="250"/>
      <c r="C88" s="252" t="s">
        <v>598</v>
      </c>
      <c r="D88" s="252"/>
      <c r="E88" s="252"/>
      <c r="F88" s="254" t="s">
        <v>579</v>
      </c>
      <c r="G88" s="275"/>
      <c r="H88" s="252" t="s">
        <v>599</v>
      </c>
      <c r="I88" s="252" t="s">
        <v>575</v>
      </c>
      <c r="J88" s="252">
        <v>50</v>
      </c>
      <c r="K88" s="285"/>
    </row>
    <row r="89" spans="2:11" ht="15" customHeight="1">
      <c r="B89" s="250"/>
      <c r="C89" s="252" t="s">
        <v>600</v>
      </c>
      <c r="D89" s="252"/>
      <c r="E89" s="252"/>
      <c r="F89" s="254" t="s">
        <v>579</v>
      </c>
      <c r="G89" s="275"/>
      <c r="H89" s="252" t="s">
        <v>600</v>
      </c>
      <c r="I89" s="252" t="s">
        <v>575</v>
      </c>
      <c r="J89" s="252">
        <v>50</v>
      </c>
      <c r="K89" s="285"/>
    </row>
    <row r="90" spans="2:11" ht="15" customHeight="1">
      <c r="B90" s="250"/>
      <c r="C90" s="252" t="s">
        <v>118</v>
      </c>
      <c r="D90" s="252"/>
      <c r="E90" s="252"/>
      <c r="F90" s="254" t="s">
        <v>579</v>
      </c>
      <c r="G90" s="275"/>
      <c r="H90" s="252" t="s">
        <v>601</v>
      </c>
      <c r="I90" s="252" t="s">
        <v>575</v>
      </c>
      <c r="J90" s="252">
        <v>255</v>
      </c>
      <c r="K90" s="285"/>
    </row>
    <row r="91" spans="2:11" ht="15" customHeight="1">
      <c r="B91" s="250"/>
      <c r="C91" s="252" t="s">
        <v>602</v>
      </c>
      <c r="D91" s="252"/>
      <c r="E91" s="252"/>
      <c r="F91" s="254" t="s">
        <v>573</v>
      </c>
      <c r="G91" s="275"/>
      <c r="H91" s="252" t="s">
        <v>603</v>
      </c>
      <c r="I91" s="252" t="s">
        <v>604</v>
      </c>
      <c r="J91" s="252"/>
      <c r="K91" s="285"/>
    </row>
    <row r="92" spans="2:11" ht="15" customHeight="1">
      <c r="B92" s="250"/>
      <c r="C92" s="252" t="s">
        <v>605</v>
      </c>
      <c r="D92" s="252"/>
      <c r="E92" s="252"/>
      <c r="F92" s="254" t="s">
        <v>573</v>
      </c>
      <c r="G92" s="275"/>
      <c r="H92" s="252" t="s">
        <v>606</v>
      </c>
      <c r="I92" s="252" t="s">
        <v>607</v>
      </c>
      <c r="J92" s="252"/>
      <c r="K92" s="285"/>
    </row>
    <row r="93" spans="2:11" ht="15" customHeight="1">
      <c r="B93" s="250"/>
      <c r="C93" s="252" t="s">
        <v>608</v>
      </c>
      <c r="D93" s="252"/>
      <c r="E93" s="252"/>
      <c r="F93" s="254" t="s">
        <v>573</v>
      </c>
      <c r="G93" s="275"/>
      <c r="H93" s="252" t="s">
        <v>608</v>
      </c>
      <c r="I93" s="252" t="s">
        <v>607</v>
      </c>
      <c r="J93" s="252"/>
      <c r="K93" s="285"/>
    </row>
    <row r="94" spans="2:11" ht="15" customHeight="1">
      <c r="B94" s="250"/>
      <c r="C94" s="252" t="s">
        <v>35</v>
      </c>
      <c r="D94" s="252"/>
      <c r="E94" s="252"/>
      <c r="F94" s="254" t="s">
        <v>573</v>
      </c>
      <c r="G94" s="275"/>
      <c r="H94" s="252" t="s">
        <v>609</v>
      </c>
      <c r="I94" s="252" t="s">
        <v>607</v>
      </c>
      <c r="J94" s="252"/>
      <c r="K94" s="285"/>
    </row>
    <row r="95" spans="2:11" ht="15" customHeight="1">
      <c r="B95" s="250"/>
      <c r="C95" s="252" t="s">
        <v>45</v>
      </c>
      <c r="D95" s="252"/>
      <c r="E95" s="252"/>
      <c r="F95" s="254" t="s">
        <v>573</v>
      </c>
      <c r="G95" s="275"/>
      <c r="H95" s="252" t="s">
        <v>610</v>
      </c>
      <c r="I95" s="252" t="s">
        <v>607</v>
      </c>
      <c r="J95" s="252"/>
      <c r="K95" s="285"/>
    </row>
    <row r="96" spans="2:11" ht="15" customHeight="1">
      <c r="B96" s="305"/>
      <c r="C96" s="307"/>
      <c r="D96" s="307"/>
      <c r="E96" s="307"/>
      <c r="F96" s="307"/>
      <c r="G96" s="307"/>
      <c r="H96" s="307"/>
      <c r="I96" s="307"/>
      <c r="J96" s="307"/>
      <c r="K96" s="306"/>
    </row>
    <row r="97" spans="2:11" ht="18.75" customHeight="1">
      <c r="B97" s="22"/>
      <c r="C97" s="23"/>
      <c r="D97" s="23"/>
      <c r="E97" s="23"/>
      <c r="F97" s="23"/>
      <c r="G97" s="23"/>
      <c r="H97" s="23"/>
      <c r="I97" s="23"/>
      <c r="J97" s="23"/>
      <c r="K97" s="22"/>
    </row>
    <row r="98" spans="2:11" ht="18.75" customHeight="1"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2:11" ht="7.5" customHeight="1">
      <c r="B99" s="281"/>
      <c r="C99" s="282"/>
      <c r="D99" s="282"/>
      <c r="E99" s="282"/>
      <c r="F99" s="282"/>
      <c r="G99" s="282"/>
      <c r="H99" s="282"/>
      <c r="I99" s="282"/>
      <c r="J99" s="282"/>
      <c r="K99" s="283"/>
    </row>
    <row r="100" spans="2:11" ht="45" customHeight="1">
      <c r="B100" s="284"/>
      <c r="C100" s="370" t="s">
        <v>611</v>
      </c>
      <c r="D100" s="370"/>
      <c r="E100" s="370"/>
      <c r="F100" s="370"/>
      <c r="G100" s="370"/>
      <c r="H100" s="370"/>
      <c r="I100" s="370"/>
      <c r="J100" s="370"/>
      <c r="K100" s="285"/>
    </row>
    <row r="101" spans="2:11" ht="17.25" customHeight="1">
      <c r="B101" s="284"/>
      <c r="C101" s="266" t="s">
        <v>567</v>
      </c>
      <c r="D101" s="266"/>
      <c r="E101" s="266"/>
      <c r="F101" s="266" t="s">
        <v>568</v>
      </c>
      <c r="G101" s="286"/>
      <c r="H101" s="266" t="s">
        <v>112</v>
      </c>
      <c r="I101" s="266" t="s">
        <v>54</v>
      </c>
      <c r="J101" s="266" t="s">
        <v>569</v>
      </c>
      <c r="K101" s="285"/>
    </row>
    <row r="102" spans="2:11" ht="17.25" customHeight="1">
      <c r="B102" s="284"/>
      <c r="C102" s="270" t="s">
        <v>570</v>
      </c>
      <c r="D102" s="270"/>
      <c r="E102" s="270"/>
      <c r="F102" s="271" t="s">
        <v>571</v>
      </c>
      <c r="G102" s="287"/>
      <c r="H102" s="270"/>
      <c r="I102" s="270"/>
      <c r="J102" s="270" t="s">
        <v>572</v>
      </c>
      <c r="K102" s="285"/>
    </row>
    <row r="103" spans="2:11" ht="5.25" customHeight="1">
      <c r="B103" s="284"/>
      <c r="C103" s="266"/>
      <c r="D103" s="266"/>
      <c r="E103" s="266"/>
      <c r="F103" s="266"/>
      <c r="G103" s="304"/>
      <c r="H103" s="266"/>
      <c r="I103" s="266"/>
      <c r="J103" s="266"/>
      <c r="K103" s="285"/>
    </row>
    <row r="104" spans="2:11" ht="15" customHeight="1">
      <c r="B104" s="284"/>
      <c r="C104" s="252" t="s">
        <v>50</v>
      </c>
      <c r="D104" s="251"/>
      <c r="E104" s="251"/>
      <c r="F104" s="254" t="s">
        <v>573</v>
      </c>
      <c r="G104" s="304"/>
      <c r="H104" s="252" t="s">
        <v>612</v>
      </c>
      <c r="I104" s="252" t="s">
        <v>575</v>
      </c>
      <c r="J104" s="252">
        <v>20</v>
      </c>
      <c r="K104" s="285"/>
    </row>
    <row r="105" spans="2:11" ht="15" customHeight="1">
      <c r="B105" s="284"/>
      <c r="C105" s="252" t="s">
        <v>576</v>
      </c>
      <c r="D105" s="252"/>
      <c r="E105" s="252"/>
      <c r="F105" s="254" t="s">
        <v>573</v>
      </c>
      <c r="G105" s="252"/>
      <c r="H105" s="252" t="s">
        <v>612</v>
      </c>
      <c r="I105" s="252" t="s">
        <v>575</v>
      </c>
      <c r="J105" s="252">
        <v>120</v>
      </c>
      <c r="K105" s="285"/>
    </row>
    <row r="106" spans="2:11" ht="15" customHeight="1">
      <c r="B106" s="250"/>
      <c r="C106" s="252" t="s">
        <v>578</v>
      </c>
      <c r="D106" s="252"/>
      <c r="E106" s="252"/>
      <c r="F106" s="254" t="s">
        <v>579</v>
      </c>
      <c r="G106" s="252"/>
      <c r="H106" s="252" t="s">
        <v>612</v>
      </c>
      <c r="I106" s="252" t="s">
        <v>575</v>
      </c>
      <c r="J106" s="252">
        <v>50</v>
      </c>
      <c r="K106" s="285"/>
    </row>
    <row r="107" spans="2:11" ht="15" customHeight="1">
      <c r="B107" s="250"/>
      <c r="C107" s="252" t="s">
        <v>581</v>
      </c>
      <c r="D107" s="252"/>
      <c r="E107" s="252"/>
      <c r="F107" s="254" t="s">
        <v>573</v>
      </c>
      <c r="G107" s="252"/>
      <c r="H107" s="252" t="s">
        <v>612</v>
      </c>
      <c r="I107" s="252" t="s">
        <v>583</v>
      </c>
      <c r="J107" s="252"/>
      <c r="K107" s="285"/>
    </row>
    <row r="108" spans="2:11" ht="15" customHeight="1">
      <c r="B108" s="250"/>
      <c r="C108" s="252" t="s">
        <v>592</v>
      </c>
      <c r="D108" s="252"/>
      <c r="E108" s="252"/>
      <c r="F108" s="254" t="s">
        <v>579</v>
      </c>
      <c r="G108" s="252"/>
      <c r="H108" s="252" t="s">
        <v>612</v>
      </c>
      <c r="I108" s="252" t="s">
        <v>575</v>
      </c>
      <c r="J108" s="252">
        <v>50</v>
      </c>
      <c r="K108" s="285"/>
    </row>
    <row r="109" spans="2:11" ht="15" customHeight="1">
      <c r="B109" s="250"/>
      <c r="C109" s="252" t="s">
        <v>600</v>
      </c>
      <c r="D109" s="252"/>
      <c r="E109" s="252"/>
      <c r="F109" s="254" t="s">
        <v>579</v>
      </c>
      <c r="G109" s="252"/>
      <c r="H109" s="252" t="s">
        <v>612</v>
      </c>
      <c r="I109" s="252" t="s">
        <v>575</v>
      </c>
      <c r="J109" s="252">
        <v>50</v>
      </c>
      <c r="K109" s="285"/>
    </row>
    <row r="110" spans="2:11" ht="15" customHeight="1">
      <c r="B110" s="250"/>
      <c r="C110" s="252" t="s">
        <v>598</v>
      </c>
      <c r="D110" s="252"/>
      <c r="E110" s="252"/>
      <c r="F110" s="254" t="s">
        <v>579</v>
      </c>
      <c r="G110" s="252"/>
      <c r="H110" s="252" t="s">
        <v>612</v>
      </c>
      <c r="I110" s="252" t="s">
        <v>575</v>
      </c>
      <c r="J110" s="252">
        <v>50</v>
      </c>
      <c r="K110" s="285"/>
    </row>
    <row r="111" spans="2:11" ht="15" customHeight="1">
      <c r="B111" s="250"/>
      <c r="C111" s="252" t="s">
        <v>50</v>
      </c>
      <c r="D111" s="252"/>
      <c r="E111" s="252"/>
      <c r="F111" s="254" t="s">
        <v>573</v>
      </c>
      <c r="G111" s="252"/>
      <c r="H111" s="252" t="s">
        <v>613</v>
      </c>
      <c r="I111" s="252" t="s">
        <v>575</v>
      </c>
      <c r="J111" s="252">
        <v>20</v>
      </c>
      <c r="K111" s="285"/>
    </row>
    <row r="112" spans="2:11" ht="15" customHeight="1">
      <c r="B112" s="250"/>
      <c r="C112" s="252" t="s">
        <v>614</v>
      </c>
      <c r="D112" s="252"/>
      <c r="E112" s="252"/>
      <c r="F112" s="254" t="s">
        <v>573</v>
      </c>
      <c r="G112" s="252"/>
      <c r="H112" s="252" t="s">
        <v>615</v>
      </c>
      <c r="I112" s="252" t="s">
        <v>575</v>
      </c>
      <c r="J112" s="252">
        <v>120</v>
      </c>
      <c r="K112" s="285"/>
    </row>
    <row r="113" spans="2:11" ht="15" customHeight="1">
      <c r="B113" s="250"/>
      <c r="C113" s="252" t="s">
        <v>35</v>
      </c>
      <c r="D113" s="252"/>
      <c r="E113" s="252"/>
      <c r="F113" s="254" t="s">
        <v>573</v>
      </c>
      <c r="G113" s="252"/>
      <c r="H113" s="252" t="s">
        <v>616</v>
      </c>
      <c r="I113" s="252" t="s">
        <v>607</v>
      </c>
      <c r="J113" s="252"/>
      <c r="K113" s="285"/>
    </row>
    <row r="114" spans="2:11" ht="15" customHeight="1">
      <c r="B114" s="250"/>
      <c r="C114" s="252" t="s">
        <v>45</v>
      </c>
      <c r="D114" s="252"/>
      <c r="E114" s="252"/>
      <c r="F114" s="254" t="s">
        <v>573</v>
      </c>
      <c r="G114" s="252"/>
      <c r="H114" s="252" t="s">
        <v>617</v>
      </c>
      <c r="I114" s="252" t="s">
        <v>607</v>
      </c>
      <c r="J114" s="252"/>
      <c r="K114" s="285"/>
    </row>
    <row r="115" spans="2:11" ht="15" customHeight="1">
      <c r="B115" s="250"/>
      <c r="C115" s="252" t="s">
        <v>54</v>
      </c>
      <c r="D115" s="252"/>
      <c r="E115" s="252"/>
      <c r="F115" s="254" t="s">
        <v>573</v>
      </c>
      <c r="G115" s="252"/>
      <c r="H115" s="252" t="s">
        <v>618</v>
      </c>
      <c r="I115" s="252" t="s">
        <v>619</v>
      </c>
      <c r="J115" s="252"/>
      <c r="K115" s="285"/>
    </row>
    <row r="116" spans="2:11" ht="15" customHeight="1">
      <c r="B116" s="305"/>
      <c r="C116" s="265"/>
      <c r="D116" s="265"/>
      <c r="E116" s="265"/>
      <c r="F116" s="265"/>
      <c r="G116" s="265"/>
      <c r="H116" s="265"/>
      <c r="I116" s="265"/>
      <c r="J116" s="265"/>
      <c r="K116" s="306"/>
    </row>
    <row r="117" spans="2:11" ht="18.75" customHeight="1">
      <c r="B117" s="24"/>
      <c r="C117" s="28"/>
      <c r="D117" s="28"/>
      <c r="E117" s="28"/>
      <c r="F117" s="25"/>
      <c r="G117" s="28"/>
      <c r="H117" s="28"/>
      <c r="I117" s="28"/>
      <c r="J117" s="28"/>
      <c r="K117" s="24"/>
    </row>
    <row r="118" spans="2:11" ht="18.75" customHeight="1"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2:11" ht="7.5" customHeight="1">
      <c r="B119" s="291"/>
      <c r="C119" s="292"/>
      <c r="D119" s="292"/>
      <c r="E119" s="292"/>
      <c r="F119" s="292"/>
      <c r="G119" s="292"/>
      <c r="H119" s="292"/>
      <c r="I119" s="292"/>
      <c r="J119" s="292"/>
      <c r="K119" s="293"/>
    </row>
    <row r="120" spans="2:11" ht="45" customHeight="1">
      <c r="B120" s="294"/>
      <c r="C120" s="365" t="s">
        <v>620</v>
      </c>
      <c r="D120" s="365"/>
      <c r="E120" s="365"/>
      <c r="F120" s="365"/>
      <c r="G120" s="365"/>
      <c r="H120" s="365"/>
      <c r="I120" s="365"/>
      <c r="J120" s="365"/>
      <c r="K120" s="295"/>
    </row>
    <row r="121" spans="2:11" ht="17.25" customHeight="1">
      <c r="B121" s="296"/>
      <c r="C121" s="266" t="s">
        <v>567</v>
      </c>
      <c r="D121" s="266"/>
      <c r="E121" s="266"/>
      <c r="F121" s="266" t="s">
        <v>568</v>
      </c>
      <c r="G121" s="286"/>
      <c r="H121" s="266" t="s">
        <v>112</v>
      </c>
      <c r="I121" s="266" t="s">
        <v>54</v>
      </c>
      <c r="J121" s="266" t="s">
        <v>569</v>
      </c>
      <c r="K121" s="297"/>
    </row>
    <row r="122" spans="2:11" ht="17.25" customHeight="1">
      <c r="B122" s="296"/>
      <c r="C122" s="270" t="s">
        <v>570</v>
      </c>
      <c r="D122" s="270"/>
      <c r="E122" s="270"/>
      <c r="F122" s="271" t="s">
        <v>571</v>
      </c>
      <c r="G122" s="287"/>
      <c r="H122" s="270"/>
      <c r="I122" s="270"/>
      <c r="J122" s="270" t="s">
        <v>572</v>
      </c>
      <c r="K122" s="297"/>
    </row>
    <row r="123" spans="2:11" ht="5.25" customHeight="1">
      <c r="B123" s="298"/>
      <c r="C123" s="251"/>
      <c r="D123" s="251"/>
      <c r="E123" s="251"/>
      <c r="F123" s="251"/>
      <c r="G123" s="252"/>
      <c r="H123" s="251"/>
      <c r="I123" s="251"/>
      <c r="J123" s="251"/>
      <c r="K123" s="299"/>
    </row>
    <row r="124" spans="2:11" ht="15" customHeight="1">
      <c r="B124" s="298"/>
      <c r="C124" s="252" t="s">
        <v>576</v>
      </c>
      <c r="D124" s="251"/>
      <c r="E124" s="251"/>
      <c r="F124" s="254" t="s">
        <v>573</v>
      </c>
      <c r="G124" s="252"/>
      <c r="H124" s="252" t="s">
        <v>612</v>
      </c>
      <c r="I124" s="252" t="s">
        <v>575</v>
      </c>
      <c r="J124" s="252">
        <v>120</v>
      </c>
      <c r="K124" s="253"/>
    </row>
    <row r="125" spans="2:11" ht="15" customHeight="1">
      <c r="B125" s="298"/>
      <c r="C125" s="252" t="s">
        <v>621</v>
      </c>
      <c r="D125" s="252"/>
      <c r="E125" s="252"/>
      <c r="F125" s="254" t="s">
        <v>573</v>
      </c>
      <c r="G125" s="252"/>
      <c r="H125" s="252" t="s">
        <v>622</v>
      </c>
      <c r="I125" s="252" t="s">
        <v>575</v>
      </c>
      <c r="J125" s="252" t="s">
        <v>623</v>
      </c>
      <c r="K125" s="253"/>
    </row>
    <row r="126" spans="2:11" ht="15" customHeight="1">
      <c r="B126" s="298"/>
      <c r="C126" s="252" t="s">
        <v>522</v>
      </c>
      <c r="D126" s="252"/>
      <c r="E126" s="252"/>
      <c r="F126" s="254" t="s">
        <v>573</v>
      </c>
      <c r="G126" s="252"/>
      <c r="H126" s="252" t="s">
        <v>624</v>
      </c>
      <c r="I126" s="252" t="s">
        <v>575</v>
      </c>
      <c r="J126" s="252" t="s">
        <v>623</v>
      </c>
      <c r="K126" s="253"/>
    </row>
    <row r="127" spans="2:11" ht="15" customHeight="1">
      <c r="B127" s="298"/>
      <c r="C127" s="252" t="s">
        <v>584</v>
      </c>
      <c r="D127" s="252"/>
      <c r="E127" s="252"/>
      <c r="F127" s="254" t="s">
        <v>579</v>
      </c>
      <c r="G127" s="252"/>
      <c r="H127" s="252" t="s">
        <v>585</v>
      </c>
      <c r="I127" s="252" t="s">
        <v>575</v>
      </c>
      <c r="J127" s="252">
        <v>15</v>
      </c>
      <c r="K127" s="253"/>
    </row>
    <row r="128" spans="2:11" ht="15" customHeight="1">
      <c r="B128" s="298"/>
      <c r="C128" s="300" t="s">
        <v>586</v>
      </c>
      <c r="D128" s="300"/>
      <c r="E128" s="300"/>
      <c r="F128" s="301" t="s">
        <v>579</v>
      </c>
      <c r="G128" s="300"/>
      <c r="H128" s="300" t="s">
        <v>587</v>
      </c>
      <c r="I128" s="300" t="s">
        <v>575</v>
      </c>
      <c r="J128" s="300">
        <v>15</v>
      </c>
      <c r="K128" s="253"/>
    </row>
    <row r="129" spans="2:11" ht="15" customHeight="1">
      <c r="B129" s="298"/>
      <c r="C129" s="300" t="s">
        <v>588</v>
      </c>
      <c r="D129" s="300"/>
      <c r="E129" s="300"/>
      <c r="F129" s="301" t="s">
        <v>579</v>
      </c>
      <c r="G129" s="300"/>
      <c r="H129" s="300" t="s">
        <v>589</v>
      </c>
      <c r="I129" s="300" t="s">
        <v>575</v>
      </c>
      <c r="J129" s="300">
        <v>20</v>
      </c>
      <c r="K129" s="253"/>
    </row>
    <row r="130" spans="2:11" ht="15" customHeight="1">
      <c r="B130" s="298"/>
      <c r="C130" s="300" t="s">
        <v>590</v>
      </c>
      <c r="D130" s="300"/>
      <c r="E130" s="300"/>
      <c r="F130" s="301" t="s">
        <v>579</v>
      </c>
      <c r="G130" s="300"/>
      <c r="H130" s="300" t="s">
        <v>591</v>
      </c>
      <c r="I130" s="300" t="s">
        <v>575</v>
      </c>
      <c r="J130" s="300">
        <v>20</v>
      </c>
      <c r="K130" s="253"/>
    </row>
    <row r="131" spans="2:11" ht="15" customHeight="1">
      <c r="B131" s="298"/>
      <c r="C131" s="252" t="s">
        <v>578</v>
      </c>
      <c r="D131" s="252"/>
      <c r="E131" s="252"/>
      <c r="F131" s="254" t="s">
        <v>579</v>
      </c>
      <c r="G131" s="252"/>
      <c r="H131" s="252" t="s">
        <v>612</v>
      </c>
      <c r="I131" s="252" t="s">
        <v>575</v>
      </c>
      <c r="J131" s="252">
        <v>50</v>
      </c>
      <c r="K131" s="253"/>
    </row>
    <row r="132" spans="2:11" ht="15" customHeight="1">
      <c r="B132" s="298"/>
      <c r="C132" s="252" t="s">
        <v>592</v>
      </c>
      <c r="D132" s="252"/>
      <c r="E132" s="252"/>
      <c r="F132" s="254" t="s">
        <v>579</v>
      </c>
      <c r="G132" s="252"/>
      <c r="H132" s="252" t="s">
        <v>612</v>
      </c>
      <c r="I132" s="252" t="s">
        <v>575</v>
      </c>
      <c r="J132" s="252">
        <v>50</v>
      </c>
      <c r="K132" s="253"/>
    </row>
    <row r="133" spans="2:11" ht="15" customHeight="1">
      <c r="B133" s="298"/>
      <c r="C133" s="252" t="s">
        <v>598</v>
      </c>
      <c r="D133" s="252"/>
      <c r="E133" s="252"/>
      <c r="F133" s="254" t="s">
        <v>579</v>
      </c>
      <c r="G133" s="252"/>
      <c r="H133" s="252" t="s">
        <v>612</v>
      </c>
      <c r="I133" s="252" t="s">
        <v>575</v>
      </c>
      <c r="J133" s="252">
        <v>50</v>
      </c>
      <c r="K133" s="253"/>
    </row>
    <row r="134" spans="2:11" ht="15" customHeight="1">
      <c r="B134" s="298"/>
      <c r="C134" s="252" t="s">
        <v>600</v>
      </c>
      <c r="D134" s="252"/>
      <c r="E134" s="252"/>
      <c r="F134" s="254" t="s">
        <v>579</v>
      </c>
      <c r="G134" s="252"/>
      <c r="H134" s="252" t="s">
        <v>612</v>
      </c>
      <c r="I134" s="252" t="s">
        <v>575</v>
      </c>
      <c r="J134" s="252">
        <v>50</v>
      </c>
      <c r="K134" s="253"/>
    </row>
    <row r="135" spans="2:11" ht="15" customHeight="1">
      <c r="B135" s="298"/>
      <c r="C135" s="252" t="s">
        <v>118</v>
      </c>
      <c r="D135" s="252"/>
      <c r="E135" s="252"/>
      <c r="F135" s="254" t="s">
        <v>579</v>
      </c>
      <c r="G135" s="252"/>
      <c r="H135" s="252" t="s">
        <v>625</v>
      </c>
      <c r="I135" s="252" t="s">
        <v>575</v>
      </c>
      <c r="J135" s="252">
        <v>255</v>
      </c>
      <c r="K135" s="253"/>
    </row>
    <row r="136" spans="2:11" ht="15" customHeight="1">
      <c r="B136" s="298"/>
      <c r="C136" s="252" t="s">
        <v>602</v>
      </c>
      <c r="D136" s="252"/>
      <c r="E136" s="252"/>
      <c r="F136" s="254" t="s">
        <v>573</v>
      </c>
      <c r="G136" s="252"/>
      <c r="H136" s="252" t="s">
        <v>626</v>
      </c>
      <c r="I136" s="252" t="s">
        <v>604</v>
      </c>
      <c r="J136" s="252"/>
      <c r="K136" s="253"/>
    </row>
    <row r="137" spans="2:11" ht="15" customHeight="1">
      <c r="B137" s="298"/>
      <c r="C137" s="252" t="s">
        <v>605</v>
      </c>
      <c r="D137" s="252"/>
      <c r="E137" s="252"/>
      <c r="F137" s="254" t="s">
        <v>573</v>
      </c>
      <c r="G137" s="252"/>
      <c r="H137" s="252" t="s">
        <v>627</v>
      </c>
      <c r="I137" s="252" t="s">
        <v>607</v>
      </c>
      <c r="J137" s="252"/>
      <c r="K137" s="253"/>
    </row>
    <row r="138" spans="2:11" ht="15" customHeight="1">
      <c r="B138" s="298"/>
      <c r="C138" s="252" t="s">
        <v>608</v>
      </c>
      <c r="D138" s="252"/>
      <c r="E138" s="252"/>
      <c r="F138" s="254" t="s">
        <v>573</v>
      </c>
      <c r="G138" s="252"/>
      <c r="H138" s="252" t="s">
        <v>608</v>
      </c>
      <c r="I138" s="252" t="s">
        <v>607</v>
      </c>
      <c r="J138" s="252"/>
      <c r="K138" s="253"/>
    </row>
    <row r="139" spans="2:11" ht="15" customHeight="1">
      <c r="B139" s="298"/>
      <c r="C139" s="252" t="s">
        <v>35</v>
      </c>
      <c r="D139" s="252"/>
      <c r="E139" s="252"/>
      <c r="F139" s="254" t="s">
        <v>573</v>
      </c>
      <c r="G139" s="252"/>
      <c r="H139" s="252" t="s">
        <v>628</v>
      </c>
      <c r="I139" s="252" t="s">
        <v>607</v>
      </c>
      <c r="J139" s="252"/>
      <c r="K139" s="253"/>
    </row>
    <row r="140" spans="2:11" ht="15" customHeight="1">
      <c r="B140" s="298"/>
      <c r="C140" s="252" t="s">
        <v>629</v>
      </c>
      <c r="D140" s="252"/>
      <c r="E140" s="252"/>
      <c r="F140" s="254" t="s">
        <v>573</v>
      </c>
      <c r="G140" s="252"/>
      <c r="H140" s="252" t="s">
        <v>630</v>
      </c>
      <c r="I140" s="252" t="s">
        <v>607</v>
      </c>
      <c r="J140" s="252"/>
      <c r="K140" s="253"/>
    </row>
    <row r="141" spans="2:11" ht="15" customHeight="1">
      <c r="B141" s="302"/>
      <c r="C141" s="290"/>
      <c r="D141" s="290"/>
      <c r="E141" s="290"/>
      <c r="F141" s="290"/>
      <c r="G141" s="290"/>
      <c r="H141" s="290"/>
      <c r="I141" s="290"/>
      <c r="J141" s="290"/>
      <c r="K141" s="303"/>
    </row>
    <row r="142" spans="2:11" ht="18.75" customHeight="1">
      <c r="B142" s="28"/>
      <c r="C142" s="28"/>
      <c r="D142" s="28"/>
      <c r="E142" s="28"/>
      <c r="F142" s="25"/>
      <c r="G142" s="28"/>
      <c r="H142" s="28"/>
      <c r="I142" s="28"/>
      <c r="J142" s="28"/>
      <c r="K142" s="28"/>
    </row>
    <row r="143" spans="2:11" ht="18.75" customHeight="1">
      <c r="B143" s="20"/>
      <c r="C143" s="20"/>
      <c r="D143" s="20"/>
      <c r="E143" s="20"/>
      <c r="F143" s="20"/>
      <c r="G143" s="20"/>
      <c r="H143" s="20"/>
      <c r="I143" s="20"/>
      <c r="J143" s="20"/>
      <c r="K143" s="20"/>
    </row>
    <row r="144" spans="2:11" ht="7.5" customHeight="1">
      <c r="B144" s="281"/>
      <c r="C144" s="282"/>
      <c r="D144" s="282"/>
      <c r="E144" s="282"/>
      <c r="F144" s="282"/>
      <c r="G144" s="282"/>
      <c r="H144" s="282"/>
      <c r="I144" s="282"/>
      <c r="J144" s="282"/>
      <c r="K144" s="283"/>
    </row>
    <row r="145" spans="2:11" ht="45" customHeight="1">
      <c r="B145" s="284"/>
      <c r="C145" s="370" t="s">
        <v>631</v>
      </c>
      <c r="D145" s="370"/>
      <c r="E145" s="370"/>
      <c r="F145" s="370"/>
      <c r="G145" s="370"/>
      <c r="H145" s="370"/>
      <c r="I145" s="370"/>
      <c r="J145" s="370"/>
      <c r="K145" s="285"/>
    </row>
    <row r="146" spans="2:11" ht="17.25" customHeight="1">
      <c r="B146" s="284"/>
      <c r="C146" s="266" t="s">
        <v>567</v>
      </c>
      <c r="D146" s="266"/>
      <c r="E146" s="266"/>
      <c r="F146" s="266" t="s">
        <v>568</v>
      </c>
      <c r="G146" s="286"/>
      <c r="H146" s="266" t="s">
        <v>112</v>
      </c>
      <c r="I146" s="266" t="s">
        <v>54</v>
      </c>
      <c r="J146" s="266" t="s">
        <v>569</v>
      </c>
      <c r="K146" s="285"/>
    </row>
    <row r="147" spans="2:11" ht="17.25" customHeight="1">
      <c r="B147" s="284"/>
      <c r="C147" s="270" t="s">
        <v>570</v>
      </c>
      <c r="D147" s="270"/>
      <c r="E147" s="270"/>
      <c r="F147" s="271" t="s">
        <v>571</v>
      </c>
      <c r="G147" s="287"/>
      <c r="H147" s="270"/>
      <c r="I147" s="270"/>
      <c r="J147" s="270" t="s">
        <v>572</v>
      </c>
      <c r="K147" s="285"/>
    </row>
    <row r="148" spans="2:11" ht="5.25" customHeight="1">
      <c r="B148" s="250"/>
      <c r="C148" s="251"/>
      <c r="D148" s="251"/>
      <c r="E148" s="251"/>
      <c r="F148" s="251"/>
      <c r="G148" s="275"/>
      <c r="H148" s="251"/>
      <c r="I148" s="251"/>
      <c r="J148" s="251"/>
      <c r="K148" s="253"/>
    </row>
    <row r="149" spans="2:11" ht="15" customHeight="1">
      <c r="B149" s="250"/>
      <c r="C149" s="288" t="s">
        <v>576</v>
      </c>
      <c r="D149" s="252"/>
      <c r="E149" s="252"/>
      <c r="F149" s="289" t="s">
        <v>573</v>
      </c>
      <c r="G149" s="252"/>
      <c r="H149" s="288" t="s">
        <v>612</v>
      </c>
      <c r="I149" s="288" t="s">
        <v>575</v>
      </c>
      <c r="J149" s="288">
        <v>120</v>
      </c>
      <c r="K149" s="253"/>
    </row>
    <row r="150" spans="2:11" ht="15" customHeight="1">
      <c r="B150" s="250"/>
      <c r="C150" s="288" t="s">
        <v>621</v>
      </c>
      <c r="D150" s="252"/>
      <c r="E150" s="252"/>
      <c r="F150" s="289" t="s">
        <v>573</v>
      </c>
      <c r="G150" s="252"/>
      <c r="H150" s="288" t="s">
        <v>632</v>
      </c>
      <c r="I150" s="288" t="s">
        <v>575</v>
      </c>
      <c r="J150" s="288" t="s">
        <v>623</v>
      </c>
      <c r="K150" s="253"/>
    </row>
    <row r="151" spans="2:11" ht="15" customHeight="1">
      <c r="B151" s="250"/>
      <c r="C151" s="288" t="s">
        <v>522</v>
      </c>
      <c r="D151" s="252"/>
      <c r="E151" s="252"/>
      <c r="F151" s="289" t="s">
        <v>573</v>
      </c>
      <c r="G151" s="252"/>
      <c r="H151" s="288" t="s">
        <v>633</v>
      </c>
      <c r="I151" s="288" t="s">
        <v>575</v>
      </c>
      <c r="J151" s="288" t="s">
        <v>623</v>
      </c>
      <c r="K151" s="253"/>
    </row>
    <row r="152" spans="2:11" ht="15" customHeight="1">
      <c r="B152" s="250"/>
      <c r="C152" s="288" t="s">
        <v>578</v>
      </c>
      <c r="D152" s="252"/>
      <c r="E152" s="252"/>
      <c r="F152" s="289" t="s">
        <v>579</v>
      </c>
      <c r="G152" s="252"/>
      <c r="H152" s="288" t="s">
        <v>612</v>
      </c>
      <c r="I152" s="288" t="s">
        <v>575</v>
      </c>
      <c r="J152" s="288">
        <v>50</v>
      </c>
      <c r="K152" s="253"/>
    </row>
    <row r="153" spans="2:11" ht="15" customHeight="1">
      <c r="B153" s="250"/>
      <c r="C153" s="288" t="s">
        <v>581</v>
      </c>
      <c r="D153" s="252"/>
      <c r="E153" s="252"/>
      <c r="F153" s="289" t="s">
        <v>573</v>
      </c>
      <c r="G153" s="252"/>
      <c r="H153" s="288" t="s">
        <v>612</v>
      </c>
      <c r="I153" s="288" t="s">
        <v>583</v>
      </c>
      <c r="J153" s="288"/>
      <c r="K153" s="253"/>
    </row>
    <row r="154" spans="2:11" ht="15" customHeight="1">
      <c r="B154" s="250"/>
      <c r="C154" s="288" t="s">
        <v>592</v>
      </c>
      <c r="D154" s="252"/>
      <c r="E154" s="252"/>
      <c r="F154" s="289" t="s">
        <v>579</v>
      </c>
      <c r="G154" s="252"/>
      <c r="H154" s="288" t="s">
        <v>612</v>
      </c>
      <c r="I154" s="288" t="s">
        <v>575</v>
      </c>
      <c r="J154" s="288">
        <v>50</v>
      </c>
      <c r="K154" s="253"/>
    </row>
    <row r="155" spans="2:11" ht="15" customHeight="1">
      <c r="B155" s="250"/>
      <c r="C155" s="288" t="s">
        <v>600</v>
      </c>
      <c r="D155" s="252"/>
      <c r="E155" s="252"/>
      <c r="F155" s="289" t="s">
        <v>579</v>
      </c>
      <c r="G155" s="252"/>
      <c r="H155" s="288" t="s">
        <v>612</v>
      </c>
      <c r="I155" s="288" t="s">
        <v>575</v>
      </c>
      <c r="J155" s="288">
        <v>50</v>
      </c>
      <c r="K155" s="253"/>
    </row>
    <row r="156" spans="2:11" ht="15" customHeight="1">
      <c r="B156" s="250"/>
      <c r="C156" s="288" t="s">
        <v>598</v>
      </c>
      <c r="D156" s="252"/>
      <c r="E156" s="252"/>
      <c r="F156" s="289" t="s">
        <v>579</v>
      </c>
      <c r="G156" s="252"/>
      <c r="H156" s="288" t="s">
        <v>612</v>
      </c>
      <c r="I156" s="288" t="s">
        <v>575</v>
      </c>
      <c r="J156" s="288">
        <v>50</v>
      </c>
      <c r="K156" s="253"/>
    </row>
    <row r="157" spans="2:11" ht="15" customHeight="1">
      <c r="B157" s="250"/>
      <c r="C157" s="288" t="s">
        <v>88</v>
      </c>
      <c r="D157" s="252"/>
      <c r="E157" s="252"/>
      <c r="F157" s="289" t="s">
        <v>573</v>
      </c>
      <c r="G157" s="252"/>
      <c r="H157" s="288" t="s">
        <v>634</v>
      </c>
      <c r="I157" s="288" t="s">
        <v>575</v>
      </c>
      <c r="J157" s="288" t="s">
        <v>635</v>
      </c>
      <c r="K157" s="253"/>
    </row>
    <row r="158" spans="2:11" ht="15" customHeight="1">
      <c r="B158" s="250"/>
      <c r="C158" s="288" t="s">
        <v>636</v>
      </c>
      <c r="D158" s="252"/>
      <c r="E158" s="252"/>
      <c r="F158" s="289" t="s">
        <v>573</v>
      </c>
      <c r="G158" s="252"/>
      <c r="H158" s="288" t="s">
        <v>637</v>
      </c>
      <c r="I158" s="288" t="s">
        <v>607</v>
      </c>
      <c r="J158" s="288"/>
      <c r="K158" s="253"/>
    </row>
    <row r="159" spans="2:11" ht="15" customHeight="1">
      <c r="B159" s="278"/>
      <c r="C159" s="265"/>
      <c r="D159" s="265"/>
      <c r="E159" s="265"/>
      <c r="F159" s="265"/>
      <c r="G159" s="265"/>
      <c r="H159" s="265"/>
      <c r="I159" s="265"/>
      <c r="J159" s="265"/>
      <c r="K159" s="280"/>
    </row>
    <row r="160" spans="2:11" ht="18.75" customHeight="1">
      <c r="B160" s="28"/>
      <c r="C160" s="27"/>
      <c r="D160" s="27"/>
      <c r="E160" s="27"/>
      <c r="F160" s="21"/>
      <c r="G160" s="27"/>
      <c r="H160" s="27"/>
      <c r="I160" s="27"/>
      <c r="J160" s="27"/>
      <c r="K160" s="28"/>
    </row>
    <row r="161" spans="2:11" ht="18.75" customHeight="1">
      <c r="B161" s="20"/>
      <c r="C161" s="20"/>
      <c r="D161" s="20"/>
      <c r="E161" s="20"/>
      <c r="F161" s="20"/>
      <c r="G161" s="20"/>
      <c r="H161" s="20"/>
      <c r="I161" s="20"/>
      <c r="J161" s="20"/>
      <c r="K161" s="20"/>
    </row>
    <row r="162" spans="2:11" ht="7.5" customHeight="1">
      <c r="B162" s="243"/>
      <c r="C162" s="244"/>
      <c r="D162" s="244"/>
      <c r="E162" s="244"/>
      <c r="F162" s="244"/>
      <c r="G162" s="244"/>
      <c r="H162" s="244"/>
      <c r="I162" s="244"/>
      <c r="J162" s="244"/>
      <c r="K162" s="245"/>
    </row>
    <row r="163" spans="2:11" ht="45" customHeight="1">
      <c r="B163" s="246"/>
      <c r="C163" s="365" t="s">
        <v>638</v>
      </c>
      <c r="D163" s="365"/>
      <c r="E163" s="365"/>
      <c r="F163" s="365"/>
      <c r="G163" s="365"/>
      <c r="H163" s="365"/>
      <c r="I163" s="365"/>
      <c r="J163" s="365"/>
      <c r="K163" s="247"/>
    </row>
    <row r="164" spans="2:11" ht="17.25" customHeight="1">
      <c r="B164" s="246"/>
      <c r="C164" s="266" t="s">
        <v>567</v>
      </c>
      <c r="D164" s="266"/>
      <c r="E164" s="266"/>
      <c r="F164" s="266" t="s">
        <v>568</v>
      </c>
      <c r="G164" s="267"/>
      <c r="H164" s="268" t="s">
        <v>112</v>
      </c>
      <c r="I164" s="268" t="s">
        <v>54</v>
      </c>
      <c r="J164" s="266" t="s">
        <v>569</v>
      </c>
      <c r="K164" s="247"/>
    </row>
    <row r="165" spans="2:11" ht="17.25" customHeight="1">
      <c r="B165" s="269"/>
      <c r="C165" s="270" t="s">
        <v>570</v>
      </c>
      <c r="D165" s="270"/>
      <c r="E165" s="270"/>
      <c r="F165" s="271" t="s">
        <v>571</v>
      </c>
      <c r="G165" s="272"/>
      <c r="H165" s="273"/>
      <c r="I165" s="273"/>
      <c r="J165" s="270" t="s">
        <v>572</v>
      </c>
      <c r="K165" s="274"/>
    </row>
    <row r="166" spans="2:11" ht="5.25" customHeight="1">
      <c r="B166" s="250"/>
      <c r="C166" s="251"/>
      <c r="D166" s="251"/>
      <c r="E166" s="251"/>
      <c r="F166" s="251"/>
      <c r="G166" s="275"/>
      <c r="H166" s="251"/>
      <c r="I166" s="251"/>
      <c r="J166" s="251"/>
      <c r="K166" s="253"/>
    </row>
    <row r="167" spans="2:11" ht="15" customHeight="1">
      <c r="B167" s="250"/>
      <c r="C167" s="252" t="s">
        <v>576</v>
      </c>
      <c r="D167" s="252"/>
      <c r="E167" s="252"/>
      <c r="F167" s="254" t="s">
        <v>573</v>
      </c>
      <c r="G167" s="252"/>
      <c r="H167" s="252" t="s">
        <v>612</v>
      </c>
      <c r="I167" s="252" t="s">
        <v>575</v>
      </c>
      <c r="J167" s="252">
        <v>120</v>
      </c>
      <c r="K167" s="253"/>
    </row>
    <row r="168" spans="2:11" ht="15" customHeight="1">
      <c r="B168" s="250"/>
      <c r="C168" s="252" t="s">
        <v>621</v>
      </c>
      <c r="D168" s="252"/>
      <c r="E168" s="252"/>
      <c r="F168" s="254" t="s">
        <v>573</v>
      </c>
      <c r="G168" s="252"/>
      <c r="H168" s="252" t="s">
        <v>622</v>
      </c>
      <c r="I168" s="252" t="s">
        <v>575</v>
      </c>
      <c r="J168" s="252" t="s">
        <v>623</v>
      </c>
      <c r="K168" s="253"/>
    </row>
    <row r="169" spans="2:11" ht="15" customHeight="1">
      <c r="B169" s="250"/>
      <c r="C169" s="252" t="s">
        <v>522</v>
      </c>
      <c r="D169" s="252"/>
      <c r="E169" s="252"/>
      <c r="F169" s="254" t="s">
        <v>573</v>
      </c>
      <c r="G169" s="252"/>
      <c r="H169" s="252" t="s">
        <v>639</v>
      </c>
      <c r="I169" s="252" t="s">
        <v>575</v>
      </c>
      <c r="J169" s="252" t="s">
        <v>623</v>
      </c>
      <c r="K169" s="253"/>
    </row>
    <row r="170" spans="2:11" ht="15" customHeight="1">
      <c r="B170" s="250"/>
      <c r="C170" s="252" t="s">
        <v>578</v>
      </c>
      <c r="D170" s="252"/>
      <c r="E170" s="252"/>
      <c r="F170" s="254" t="s">
        <v>579</v>
      </c>
      <c r="G170" s="252"/>
      <c r="H170" s="252" t="s">
        <v>639</v>
      </c>
      <c r="I170" s="252" t="s">
        <v>575</v>
      </c>
      <c r="J170" s="252">
        <v>50</v>
      </c>
      <c r="K170" s="253"/>
    </row>
    <row r="171" spans="2:11" ht="15" customHeight="1">
      <c r="B171" s="250"/>
      <c r="C171" s="252" t="s">
        <v>581</v>
      </c>
      <c r="D171" s="252"/>
      <c r="E171" s="252"/>
      <c r="F171" s="254" t="s">
        <v>573</v>
      </c>
      <c r="G171" s="252"/>
      <c r="H171" s="252" t="s">
        <v>639</v>
      </c>
      <c r="I171" s="252" t="s">
        <v>583</v>
      </c>
      <c r="J171" s="252"/>
      <c r="K171" s="253"/>
    </row>
    <row r="172" spans="2:11" ht="15" customHeight="1">
      <c r="B172" s="250"/>
      <c r="C172" s="252" t="s">
        <v>592</v>
      </c>
      <c r="D172" s="252"/>
      <c r="E172" s="252"/>
      <c r="F172" s="254" t="s">
        <v>579</v>
      </c>
      <c r="G172" s="252"/>
      <c r="H172" s="252" t="s">
        <v>639</v>
      </c>
      <c r="I172" s="252" t="s">
        <v>575</v>
      </c>
      <c r="J172" s="252">
        <v>50</v>
      </c>
      <c r="K172" s="253"/>
    </row>
    <row r="173" spans="2:11" ht="15" customHeight="1">
      <c r="B173" s="250"/>
      <c r="C173" s="252" t="s">
        <v>600</v>
      </c>
      <c r="D173" s="252"/>
      <c r="E173" s="252"/>
      <c r="F173" s="254" t="s">
        <v>579</v>
      </c>
      <c r="G173" s="252"/>
      <c r="H173" s="252" t="s">
        <v>639</v>
      </c>
      <c r="I173" s="252" t="s">
        <v>575</v>
      </c>
      <c r="J173" s="252">
        <v>50</v>
      </c>
      <c r="K173" s="253"/>
    </row>
    <row r="174" spans="2:11" ht="15" customHeight="1">
      <c r="B174" s="250"/>
      <c r="C174" s="252" t="s">
        <v>598</v>
      </c>
      <c r="D174" s="252"/>
      <c r="E174" s="252"/>
      <c r="F174" s="254" t="s">
        <v>579</v>
      </c>
      <c r="G174" s="252"/>
      <c r="H174" s="252" t="s">
        <v>639</v>
      </c>
      <c r="I174" s="252" t="s">
        <v>575</v>
      </c>
      <c r="J174" s="252">
        <v>50</v>
      </c>
      <c r="K174" s="253"/>
    </row>
    <row r="175" spans="2:11" ht="15" customHeight="1">
      <c r="B175" s="250"/>
      <c r="C175" s="252" t="s">
        <v>111</v>
      </c>
      <c r="D175" s="252"/>
      <c r="E175" s="252"/>
      <c r="F175" s="254" t="s">
        <v>573</v>
      </c>
      <c r="G175" s="252"/>
      <c r="H175" s="252" t="s">
        <v>640</v>
      </c>
      <c r="I175" s="252" t="s">
        <v>641</v>
      </c>
      <c r="J175" s="252"/>
      <c r="K175" s="253"/>
    </row>
    <row r="176" spans="2:11" ht="15" customHeight="1">
      <c r="B176" s="250"/>
      <c r="C176" s="252" t="s">
        <v>54</v>
      </c>
      <c r="D176" s="252"/>
      <c r="E176" s="252"/>
      <c r="F176" s="254" t="s">
        <v>573</v>
      </c>
      <c r="G176" s="252"/>
      <c r="H176" s="252" t="s">
        <v>642</v>
      </c>
      <c r="I176" s="252" t="s">
        <v>643</v>
      </c>
      <c r="J176" s="252">
        <v>1</v>
      </c>
      <c r="K176" s="253"/>
    </row>
    <row r="177" spans="2:11" ht="15" customHeight="1">
      <c r="B177" s="250"/>
      <c r="C177" s="252" t="s">
        <v>50</v>
      </c>
      <c r="D177" s="252"/>
      <c r="E177" s="252"/>
      <c r="F177" s="254" t="s">
        <v>573</v>
      </c>
      <c r="G177" s="252"/>
      <c r="H177" s="252" t="s">
        <v>644</v>
      </c>
      <c r="I177" s="252" t="s">
        <v>575</v>
      </c>
      <c r="J177" s="252">
        <v>20</v>
      </c>
      <c r="K177" s="253"/>
    </row>
    <row r="178" spans="2:11" ht="15" customHeight="1">
      <c r="B178" s="250"/>
      <c r="C178" s="252" t="s">
        <v>112</v>
      </c>
      <c r="D178" s="252"/>
      <c r="E178" s="252"/>
      <c r="F178" s="254" t="s">
        <v>573</v>
      </c>
      <c r="G178" s="252"/>
      <c r="H178" s="252" t="s">
        <v>645</v>
      </c>
      <c r="I178" s="252" t="s">
        <v>575</v>
      </c>
      <c r="J178" s="252">
        <v>255</v>
      </c>
      <c r="K178" s="253"/>
    </row>
    <row r="179" spans="2:11" ht="15" customHeight="1">
      <c r="B179" s="250"/>
      <c r="C179" s="252" t="s">
        <v>113</v>
      </c>
      <c r="D179" s="252"/>
      <c r="E179" s="252"/>
      <c r="F179" s="254" t="s">
        <v>573</v>
      </c>
      <c r="G179" s="252"/>
      <c r="H179" s="252" t="s">
        <v>538</v>
      </c>
      <c r="I179" s="252" t="s">
        <v>575</v>
      </c>
      <c r="J179" s="252">
        <v>10</v>
      </c>
      <c r="K179" s="253"/>
    </row>
    <row r="180" spans="2:11" ht="15" customHeight="1">
      <c r="B180" s="250"/>
      <c r="C180" s="252" t="s">
        <v>114</v>
      </c>
      <c r="D180" s="252"/>
      <c r="E180" s="252"/>
      <c r="F180" s="254" t="s">
        <v>573</v>
      </c>
      <c r="G180" s="252"/>
      <c r="H180" s="252" t="s">
        <v>646</v>
      </c>
      <c r="I180" s="252" t="s">
        <v>607</v>
      </c>
      <c r="J180" s="252"/>
      <c r="K180" s="253"/>
    </row>
    <row r="181" spans="2:11" ht="15" customHeight="1">
      <c r="B181" s="250"/>
      <c r="C181" s="252" t="s">
        <v>647</v>
      </c>
      <c r="D181" s="252"/>
      <c r="E181" s="252"/>
      <c r="F181" s="254" t="s">
        <v>573</v>
      </c>
      <c r="G181" s="252"/>
      <c r="H181" s="252" t="s">
        <v>648</v>
      </c>
      <c r="I181" s="252" t="s">
        <v>607</v>
      </c>
      <c r="J181" s="252"/>
      <c r="K181" s="253"/>
    </row>
    <row r="182" spans="2:11" ht="15" customHeight="1">
      <c r="B182" s="250"/>
      <c r="C182" s="252" t="s">
        <v>636</v>
      </c>
      <c r="D182" s="252"/>
      <c r="E182" s="252"/>
      <c r="F182" s="254" t="s">
        <v>573</v>
      </c>
      <c r="G182" s="252"/>
      <c r="H182" s="252" t="s">
        <v>649</v>
      </c>
      <c r="I182" s="252" t="s">
        <v>607</v>
      </c>
      <c r="J182" s="252"/>
      <c r="K182" s="253"/>
    </row>
    <row r="183" spans="2:11" ht="15" customHeight="1">
      <c r="B183" s="250"/>
      <c r="C183" s="252" t="s">
        <v>117</v>
      </c>
      <c r="D183" s="252"/>
      <c r="E183" s="252"/>
      <c r="F183" s="254" t="s">
        <v>579</v>
      </c>
      <c r="G183" s="252"/>
      <c r="H183" s="252" t="s">
        <v>650</v>
      </c>
      <c r="I183" s="252" t="s">
        <v>575</v>
      </c>
      <c r="J183" s="252">
        <v>50</v>
      </c>
      <c r="K183" s="253"/>
    </row>
    <row r="184" spans="2:11" ht="15" customHeight="1">
      <c r="B184" s="250"/>
      <c r="C184" s="252" t="s">
        <v>651</v>
      </c>
      <c r="D184" s="252"/>
      <c r="E184" s="252"/>
      <c r="F184" s="254" t="s">
        <v>579</v>
      </c>
      <c r="G184" s="252"/>
      <c r="H184" s="252" t="s">
        <v>652</v>
      </c>
      <c r="I184" s="252" t="s">
        <v>653</v>
      </c>
      <c r="J184" s="252"/>
      <c r="K184" s="253"/>
    </row>
    <row r="185" spans="2:11" ht="15" customHeight="1">
      <c r="B185" s="250"/>
      <c r="C185" s="252" t="s">
        <v>654</v>
      </c>
      <c r="D185" s="252"/>
      <c r="E185" s="252"/>
      <c r="F185" s="254" t="s">
        <v>579</v>
      </c>
      <c r="G185" s="252"/>
      <c r="H185" s="252" t="s">
        <v>655</v>
      </c>
      <c r="I185" s="252" t="s">
        <v>653</v>
      </c>
      <c r="J185" s="252"/>
      <c r="K185" s="253"/>
    </row>
    <row r="186" spans="2:11" ht="15" customHeight="1">
      <c r="B186" s="250"/>
      <c r="C186" s="252" t="s">
        <v>656</v>
      </c>
      <c r="D186" s="252"/>
      <c r="E186" s="252"/>
      <c r="F186" s="254" t="s">
        <v>579</v>
      </c>
      <c r="G186" s="252"/>
      <c r="H186" s="252" t="s">
        <v>657</v>
      </c>
      <c r="I186" s="252" t="s">
        <v>653</v>
      </c>
      <c r="J186" s="252"/>
      <c r="K186" s="253"/>
    </row>
    <row r="187" spans="2:11" ht="15" customHeight="1">
      <c r="B187" s="250"/>
      <c r="C187" s="276" t="s">
        <v>658</v>
      </c>
      <c r="D187" s="252"/>
      <c r="E187" s="252"/>
      <c r="F187" s="254" t="s">
        <v>579</v>
      </c>
      <c r="G187" s="252"/>
      <c r="H187" s="252" t="s">
        <v>659</v>
      </c>
      <c r="I187" s="252" t="s">
        <v>660</v>
      </c>
      <c r="J187" s="264" t="s">
        <v>661</v>
      </c>
      <c r="K187" s="253"/>
    </row>
    <row r="188" spans="2:11" ht="15" customHeight="1">
      <c r="B188" s="250"/>
      <c r="C188" s="257" t="s">
        <v>39</v>
      </c>
      <c r="D188" s="252"/>
      <c r="E188" s="252"/>
      <c r="F188" s="254" t="s">
        <v>573</v>
      </c>
      <c r="G188" s="252"/>
      <c r="H188" s="277" t="s">
        <v>662</v>
      </c>
      <c r="I188" s="252" t="s">
        <v>663</v>
      </c>
      <c r="J188" s="252"/>
      <c r="K188" s="253"/>
    </row>
    <row r="189" spans="2:11" ht="15" customHeight="1">
      <c r="B189" s="250"/>
      <c r="C189" s="257" t="s">
        <v>664</v>
      </c>
      <c r="D189" s="252"/>
      <c r="E189" s="252"/>
      <c r="F189" s="254" t="s">
        <v>573</v>
      </c>
      <c r="G189" s="252"/>
      <c r="H189" s="252" t="s">
        <v>665</v>
      </c>
      <c r="I189" s="252" t="s">
        <v>607</v>
      </c>
      <c r="J189" s="252"/>
      <c r="K189" s="253"/>
    </row>
    <row r="190" spans="2:11" ht="15" customHeight="1">
      <c r="B190" s="250"/>
      <c r="C190" s="257" t="s">
        <v>666</v>
      </c>
      <c r="D190" s="252"/>
      <c r="E190" s="252"/>
      <c r="F190" s="254" t="s">
        <v>573</v>
      </c>
      <c r="G190" s="252"/>
      <c r="H190" s="252" t="s">
        <v>667</v>
      </c>
      <c r="I190" s="252" t="s">
        <v>607</v>
      </c>
      <c r="J190" s="252"/>
      <c r="K190" s="253"/>
    </row>
    <row r="191" spans="2:11" ht="15" customHeight="1">
      <c r="B191" s="250"/>
      <c r="C191" s="257" t="s">
        <v>668</v>
      </c>
      <c r="D191" s="252"/>
      <c r="E191" s="252"/>
      <c r="F191" s="254" t="s">
        <v>579</v>
      </c>
      <c r="G191" s="252"/>
      <c r="H191" s="252" t="s">
        <v>669</v>
      </c>
      <c r="I191" s="252" t="s">
        <v>607</v>
      </c>
      <c r="J191" s="252"/>
      <c r="K191" s="253"/>
    </row>
    <row r="192" spans="2:11" ht="15" customHeight="1">
      <c r="B192" s="278"/>
      <c r="C192" s="279"/>
      <c r="D192" s="265"/>
      <c r="E192" s="265"/>
      <c r="F192" s="265"/>
      <c r="G192" s="265"/>
      <c r="H192" s="265"/>
      <c r="I192" s="265"/>
      <c r="J192" s="265"/>
      <c r="K192" s="280"/>
    </row>
    <row r="193" spans="2:11" ht="18.75" customHeight="1">
      <c r="B193" s="28"/>
      <c r="C193" s="27"/>
      <c r="D193" s="27"/>
      <c r="E193" s="27"/>
      <c r="F193" s="21"/>
      <c r="G193" s="27"/>
      <c r="H193" s="27"/>
      <c r="I193" s="27"/>
      <c r="J193" s="27"/>
      <c r="K193" s="28"/>
    </row>
    <row r="194" spans="2:11" ht="18.75" customHeight="1">
      <c r="B194" s="28"/>
      <c r="C194" s="27"/>
      <c r="D194" s="27"/>
      <c r="E194" s="27"/>
      <c r="F194" s="21"/>
      <c r="G194" s="27"/>
      <c r="H194" s="27"/>
      <c r="I194" s="27"/>
      <c r="J194" s="27"/>
      <c r="K194" s="28"/>
    </row>
    <row r="195" spans="2:11" ht="18.75" customHeight="1">
      <c r="B195" s="20"/>
      <c r="C195" s="20"/>
      <c r="D195" s="20"/>
      <c r="E195" s="20"/>
      <c r="F195" s="20"/>
      <c r="G195" s="20"/>
      <c r="H195" s="20"/>
      <c r="I195" s="20"/>
      <c r="J195" s="20"/>
      <c r="K195" s="20"/>
    </row>
    <row r="196" spans="2:11">
      <c r="B196" s="243"/>
      <c r="C196" s="244"/>
      <c r="D196" s="244"/>
      <c r="E196" s="244"/>
      <c r="F196" s="244"/>
      <c r="G196" s="244"/>
      <c r="H196" s="244"/>
      <c r="I196" s="244"/>
      <c r="J196" s="244"/>
      <c r="K196" s="245"/>
    </row>
    <row r="197" spans="2:11" ht="21">
      <c r="B197" s="246"/>
      <c r="C197" s="365" t="s">
        <v>670</v>
      </c>
      <c r="D197" s="365"/>
      <c r="E197" s="365"/>
      <c r="F197" s="365"/>
      <c r="G197" s="365"/>
      <c r="H197" s="365"/>
      <c r="I197" s="365"/>
      <c r="J197" s="365"/>
      <c r="K197" s="247"/>
    </row>
    <row r="198" spans="2:11" ht="25.5" customHeight="1">
      <c r="B198" s="246"/>
      <c r="C198" s="248" t="s">
        <v>671</v>
      </c>
      <c r="D198" s="248"/>
      <c r="E198" s="248"/>
      <c r="F198" s="248" t="s">
        <v>672</v>
      </c>
      <c r="G198" s="249"/>
      <c r="H198" s="371" t="s">
        <v>673</v>
      </c>
      <c r="I198" s="371"/>
      <c r="J198" s="371"/>
      <c r="K198" s="247"/>
    </row>
    <row r="199" spans="2:11" ht="5.25" customHeight="1">
      <c r="B199" s="250"/>
      <c r="C199" s="251"/>
      <c r="D199" s="251"/>
      <c r="E199" s="251"/>
      <c r="F199" s="251"/>
      <c r="G199" s="252"/>
      <c r="H199" s="251"/>
      <c r="I199" s="251"/>
      <c r="J199" s="251"/>
      <c r="K199" s="253"/>
    </row>
    <row r="200" spans="2:11" ht="15" customHeight="1">
      <c r="B200" s="250"/>
      <c r="C200" s="252" t="s">
        <v>663</v>
      </c>
      <c r="D200" s="252"/>
      <c r="E200" s="252"/>
      <c r="F200" s="254" t="s">
        <v>40</v>
      </c>
      <c r="G200" s="252"/>
      <c r="H200" s="367" t="s">
        <v>674</v>
      </c>
      <c r="I200" s="367"/>
      <c r="J200" s="367"/>
      <c r="K200" s="253"/>
    </row>
    <row r="201" spans="2:11" ht="15" customHeight="1">
      <c r="B201" s="250"/>
      <c r="C201" s="255"/>
      <c r="D201" s="252"/>
      <c r="E201" s="252"/>
      <c r="F201" s="254" t="s">
        <v>41</v>
      </c>
      <c r="G201" s="252"/>
      <c r="H201" s="367" t="s">
        <v>675</v>
      </c>
      <c r="I201" s="367"/>
      <c r="J201" s="367"/>
      <c r="K201" s="253"/>
    </row>
    <row r="202" spans="2:11" ht="15" customHeight="1">
      <c r="B202" s="250"/>
      <c r="C202" s="255"/>
      <c r="D202" s="252"/>
      <c r="E202" s="252"/>
      <c r="F202" s="254" t="s">
        <v>44</v>
      </c>
      <c r="G202" s="252"/>
      <c r="H202" s="367" t="s">
        <v>676</v>
      </c>
      <c r="I202" s="367"/>
      <c r="J202" s="367"/>
      <c r="K202" s="253"/>
    </row>
    <row r="203" spans="2:11" ht="15" customHeight="1">
      <c r="B203" s="250"/>
      <c r="C203" s="252"/>
      <c r="D203" s="252"/>
      <c r="E203" s="252"/>
      <c r="F203" s="254" t="s">
        <v>42</v>
      </c>
      <c r="G203" s="252"/>
      <c r="H203" s="367" t="s">
        <v>677</v>
      </c>
      <c r="I203" s="367"/>
      <c r="J203" s="367"/>
      <c r="K203" s="253"/>
    </row>
    <row r="204" spans="2:11" ht="15" customHeight="1">
      <c r="B204" s="250"/>
      <c r="C204" s="252"/>
      <c r="D204" s="252"/>
      <c r="E204" s="252"/>
      <c r="F204" s="254" t="s">
        <v>43</v>
      </c>
      <c r="G204" s="252"/>
      <c r="H204" s="367" t="s">
        <v>678</v>
      </c>
      <c r="I204" s="367"/>
      <c r="J204" s="367"/>
      <c r="K204" s="253"/>
    </row>
    <row r="205" spans="2:11" ht="15" customHeight="1">
      <c r="B205" s="250"/>
      <c r="C205" s="252"/>
      <c r="D205" s="252"/>
      <c r="E205" s="252"/>
      <c r="F205" s="254"/>
      <c r="G205" s="252"/>
      <c r="H205" s="252"/>
      <c r="I205" s="252"/>
      <c r="J205" s="252"/>
      <c r="K205" s="253"/>
    </row>
    <row r="206" spans="2:11" ht="15" customHeight="1">
      <c r="B206" s="250"/>
      <c r="C206" s="252" t="s">
        <v>619</v>
      </c>
      <c r="D206" s="252"/>
      <c r="E206" s="252"/>
      <c r="F206" s="254" t="s">
        <v>75</v>
      </c>
      <c r="G206" s="252"/>
      <c r="H206" s="367" t="s">
        <v>679</v>
      </c>
      <c r="I206" s="367"/>
      <c r="J206" s="367"/>
      <c r="K206" s="253"/>
    </row>
    <row r="207" spans="2:11" ht="15" customHeight="1">
      <c r="B207" s="250"/>
      <c r="C207" s="255"/>
      <c r="D207" s="252"/>
      <c r="E207" s="252"/>
      <c r="F207" s="254" t="s">
        <v>516</v>
      </c>
      <c r="G207" s="252"/>
      <c r="H207" s="367" t="s">
        <v>517</v>
      </c>
      <c r="I207" s="367"/>
      <c r="J207" s="367"/>
      <c r="K207" s="253"/>
    </row>
    <row r="208" spans="2:11" ht="15" customHeight="1">
      <c r="B208" s="250"/>
      <c r="C208" s="252"/>
      <c r="D208" s="252"/>
      <c r="E208" s="252"/>
      <c r="F208" s="254" t="s">
        <v>514</v>
      </c>
      <c r="G208" s="252"/>
      <c r="H208" s="367" t="s">
        <v>680</v>
      </c>
      <c r="I208" s="367"/>
      <c r="J208" s="367"/>
      <c r="K208" s="253"/>
    </row>
    <row r="209" spans="2:11" ht="15" customHeight="1">
      <c r="B209" s="256"/>
      <c r="C209" s="255"/>
      <c r="D209" s="255"/>
      <c r="E209" s="255"/>
      <c r="F209" s="254" t="s">
        <v>518</v>
      </c>
      <c r="G209" s="257"/>
      <c r="H209" s="366" t="s">
        <v>519</v>
      </c>
      <c r="I209" s="366"/>
      <c r="J209" s="366"/>
      <c r="K209" s="258"/>
    </row>
    <row r="210" spans="2:11" ht="15" customHeight="1">
      <c r="B210" s="256"/>
      <c r="C210" s="255"/>
      <c r="D210" s="255"/>
      <c r="E210" s="255"/>
      <c r="F210" s="254" t="s">
        <v>520</v>
      </c>
      <c r="G210" s="257"/>
      <c r="H210" s="366" t="s">
        <v>498</v>
      </c>
      <c r="I210" s="366"/>
      <c r="J210" s="366"/>
      <c r="K210" s="258"/>
    </row>
    <row r="211" spans="2:11" ht="15" customHeight="1">
      <c r="B211" s="256"/>
      <c r="C211" s="255"/>
      <c r="D211" s="255"/>
      <c r="E211" s="255"/>
      <c r="F211" s="259"/>
      <c r="G211" s="257"/>
      <c r="H211" s="260"/>
      <c r="I211" s="260"/>
      <c r="J211" s="260"/>
      <c r="K211" s="258"/>
    </row>
    <row r="212" spans="2:11" ht="15" customHeight="1">
      <c r="B212" s="256"/>
      <c r="C212" s="252" t="s">
        <v>643</v>
      </c>
      <c r="D212" s="255"/>
      <c r="E212" s="255"/>
      <c r="F212" s="254">
        <v>1</v>
      </c>
      <c r="G212" s="257"/>
      <c r="H212" s="366" t="s">
        <v>681</v>
      </c>
      <c r="I212" s="366"/>
      <c r="J212" s="366"/>
      <c r="K212" s="258"/>
    </row>
    <row r="213" spans="2:11" ht="15" customHeight="1">
      <c r="B213" s="256"/>
      <c r="C213" s="255"/>
      <c r="D213" s="255"/>
      <c r="E213" s="255"/>
      <c r="F213" s="254">
        <v>2</v>
      </c>
      <c r="G213" s="257"/>
      <c r="H213" s="366" t="s">
        <v>682</v>
      </c>
      <c r="I213" s="366"/>
      <c r="J213" s="366"/>
      <c r="K213" s="258"/>
    </row>
    <row r="214" spans="2:11" ht="15" customHeight="1">
      <c r="B214" s="256"/>
      <c r="C214" s="255"/>
      <c r="D214" s="255"/>
      <c r="E214" s="255"/>
      <c r="F214" s="254">
        <v>3</v>
      </c>
      <c r="G214" s="257"/>
      <c r="H214" s="366" t="s">
        <v>683</v>
      </c>
      <c r="I214" s="366"/>
      <c r="J214" s="366"/>
      <c r="K214" s="258"/>
    </row>
    <row r="215" spans="2:11" ht="15" customHeight="1">
      <c r="B215" s="256"/>
      <c r="C215" s="255"/>
      <c r="D215" s="255"/>
      <c r="E215" s="255"/>
      <c r="F215" s="254">
        <v>4</v>
      </c>
      <c r="G215" s="257"/>
      <c r="H215" s="366" t="s">
        <v>684</v>
      </c>
      <c r="I215" s="366"/>
      <c r="J215" s="366"/>
      <c r="K215" s="258"/>
    </row>
    <row r="216" spans="2:11" ht="12.75" customHeight="1">
      <c r="B216" s="261"/>
      <c r="C216" s="262"/>
      <c r="D216" s="262"/>
      <c r="E216" s="262"/>
      <c r="F216" s="262"/>
      <c r="G216" s="262"/>
      <c r="H216" s="262"/>
      <c r="I216" s="262"/>
      <c r="J216" s="262"/>
      <c r="K216" s="263"/>
    </row>
  </sheetData>
  <sheetProtection password="A2DB" sheet="1" objects="1" scenarios="1" selectLockedCells="1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2018-05 - MDK Sokolov - O...</vt:lpstr>
      <vt:lpstr>Pokyny pro vyplnění</vt:lpstr>
      <vt:lpstr>'2018-05 - MDK Sokolov - O...'!Názvy_tisku</vt:lpstr>
      <vt:lpstr>'Rekapitulace stavby'!Názvy_tisku</vt:lpstr>
      <vt:lpstr>'2018-05 - MDK Sokolov - O...'!Oblast_tisku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DESKTOP-E2J5M8A\Katka</dc:creator>
  <cp:lastModifiedBy>Urbánek, Jaroslav</cp:lastModifiedBy>
  <cp:lastPrinted>2018-05-25T10:19:50Z</cp:lastPrinted>
  <dcterms:created xsi:type="dcterms:W3CDTF">2018-05-06T21:30:31Z</dcterms:created>
  <dcterms:modified xsi:type="dcterms:W3CDTF">2019-03-25T09:48:08Z</dcterms:modified>
</cp:coreProperties>
</file>