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564" windowWidth="30396" windowHeight="13164" activeTab="1"/>
  </bookViews>
  <sheets>
    <sheet name="Rekapitulace stavby" sheetId="1" r:id="rId1"/>
    <sheet name="2017-44-1-SP - Soupis pra..." sheetId="2" r:id="rId2"/>
    <sheet name="Pokyny pro vyplnění" sheetId="3" r:id="rId3"/>
  </sheets>
  <definedNames>
    <definedName name="_xlnm._FilterDatabase" localSheetId="1" hidden="1">'2017-44-1-SP - Soupis pra...'!$C$90:$K$212</definedName>
    <definedName name="_xlnm.Print_Area" localSheetId="1">'2017-44-1-SP - Soupis pra...'!$C$4:$J$38,'2017-44-1-SP - Soupis pra...'!$C$44:$J$70,'2017-44-1-SP - Soupis pra...'!$C$76:$K$212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'2017-44-1-SP - Soupis pra...'!$90:$90</definedName>
  </definedNames>
  <calcPr calcId="145621"/>
</workbook>
</file>

<file path=xl/sharedStrings.xml><?xml version="1.0" encoding="utf-8"?>
<sst xmlns="http://schemas.openxmlformats.org/spreadsheetml/2006/main" count="2055" uniqueCount="534">
  <si>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</si>
  <si>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</si>
  <si>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</si>
  <si>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</si>
  <si>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</si>
  <si>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</si>
  <si>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</si>
  <si>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{b555cba0-1bf1-41d1-93f1-8460ecb7dfc4}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</si>
  <si>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</si>
  <si>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</si>
  <si>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</si>
  <si>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</si>
  <si>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</si>
  <si>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</si>
  <si>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</si>
  <si>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</si>
  <si>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2017-44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</si>
  <si>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</si>
  <si>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</si>
  <si>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oplocení areálu MŠ v ul. Kosmonautů, Sokolov</t>
  </si>
  <si>
    <t>KSO:</t>
  </si>
  <si>
    <t/>
  </si>
  <si>
    <t>CC-CZ:</t>
  </si>
  <si>
    <t>Místo:</t>
  </si>
  <si>
    <t>areál MŠ v ul. Kosmonautů, Sokolov, Karlovarský kr</t>
  </si>
  <si>
    <t>Datum:</t>
  </si>
  <si>
    <t>27. 12. 2018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</si>
  <si>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</si>
  <si>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</si>
  <si>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</si>
  <si>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</si>
  <si>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</si>
  <si>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</si>
  <si>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</si>
  <si>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</si>
  <si>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</si>
  <si>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87334321</t>
  </si>
  <si>
    <t>Ing. Martin Haueisen</t>
  </si>
  <si>
    <t>CZ8304091807</t>
  </si>
  <si>
    <t>True</t>
  </si>
  <si>
    <t>Poznámka:</t>
  </si>
  <si>
    <t>Vedlejší a ostatní náklady
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
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
- Uvedení stavbou dotčených ploch a staveništní dopravou dotčených komunikací do původního nebo projektového stavu.  Péče o nepředané objekty a konstrukce stavby, jejich ošetřování. Likvidace přebytečného stavebního materiálu odpovídajícím způsobem.
- Zajištění bezpečnosti při provádění stavby ve smyslu bezpečnosti práce a ochrany životního prostředí.
- Nutný rozsah stavebního pojištění budoucího díla na předmětné stavbě a pojištění odpovědnosti za škodu způsobenou dodavatelem třetí osobě. Zajištění bankovních garancí.
- Všechny další nutné náklady k řádnému a úplnému zhotovení předmětu díla zřejmé ze zadávací dokumentace nebo místních podmínek.
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
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
- Veškeré zkoušky, měření, revize, posudky a dozory dle příslušných TKP, norem a ostatních předpisů s výstavbou souvisejících.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</si>
  <si>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</si>
  <si>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</si>
  <si>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</si>
  <si>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</si>
  <si>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</si>
  <si>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</si>
  <si>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</si>
  <si>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</si>
  <si>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</si>
  <si>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</si>
  <si>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</si>
  <si>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</si>
  <si>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</si>
  <si>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</si>
  <si>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</si>
  <si>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</si>
  <si>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</si>
  <si>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</si>
  <si>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</si>
  <si>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</si>
  <si>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</si>
  <si>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</si>
  <si>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</si>
  <si>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</si>
  <si>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</si>
  <si>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</si>
  <si>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</si>
  <si>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</si>
  <si>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</si>
  <si>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</si>
  <si>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</si>
  <si>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</si>
  <si>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</si>
  <si>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</si>
  <si>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</si>
  <si>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</si>
  <si>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</si>
  <si>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</si>
  <si>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2017-44-1</t>
  </si>
  <si>
    <t>Oplocení</t>
  </si>
  <si>
    <t>STA</t>
  </si>
  <si>
    <t>1</t>
  </si>
  <si>
    <t>{8df2b059-af80-4f35-8ff5-20677780ca1d}</t>
  </si>
  <si>
    <t>2</t>
  </si>
  <si>
    <t>/</t>
  </si>
  <si>
    <t>2017-44-1-SP</t>
  </si>
  <si>
    <t>Soupis prací - Oplocení</t>
  </si>
  <si>
    <t>Soupis</t>
  </si>
  <si>
    <t>{a9fe777b-a5f3-48fd-bdec-68e4f032b92f}</t>
  </si>
  <si>
    <t>1) Krycí list soupisu</t>
  </si>
  <si>
    <t>2) Rekapitulace</t>
  </si>
  <si>
    <t>3) Soupis prací</t>
  </si>
  <si>
    <t>Zpět na list:</t>
  </si>
  <si>
    <t>Rekapitulace stavby</t>
  </si>
  <si>
    <t>F2</t>
  </si>
  <si>
    <t>asfalt bourání</t>
  </si>
  <si>
    <t>m2</t>
  </si>
  <si>
    <t>4,25</t>
  </si>
  <si>
    <t>F3</t>
  </si>
  <si>
    <t>ornice</t>
  </si>
  <si>
    <t>m3</t>
  </si>
  <si>
    <t>11,79</t>
  </si>
  <si>
    <t>KRYCÍ LIST SOUPISU</t>
  </si>
  <si>
    <t>F4</t>
  </si>
  <si>
    <t>výkopek</t>
  </si>
  <si>
    <t>70,175</t>
  </si>
  <si>
    <t>F5</t>
  </si>
  <si>
    <t>117,9</t>
  </si>
  <si>
    <t>F6</t>
  </si>
  <si>
    <t>řezání</t>
  </si>
  <si>
    <t>m</t>
  </si>
  <si>
    <t>11</t>
  </si>
  <si>
    <t>F7</t>
  </si>
  <si>
    <t>sloupek</t>
  </si>
  <si>
    <t>kus</t>
  </si>
  <si>
    <t>31</t>
  </si>
  <si>
    <t>Objekt:</t>
  </si>
  <si>
    <t>F8</t>
  </si>
  <si>
    <t>133</t>
  </si>
  <si>
    <t>2017-44-1 - Oplocení</t>
  </si>
  <si>
    <t>F9</t>
  </si>
  <si>
    <t>desky</t>
  </si>
  <si>
    <t>164</t>
  </si>
  <si>
    <t>Soupis:</t>
  </si>
  <si>
    <t>F10</t>
  </si>
  <si>
    <t>panel</t>
  </si>
  <si>
    <t>2017-44-1-SP - Soupis prací - Oplocení</t>
  </si>
  <si>
    <t>F12</t>
  </si>
  <si>
    <t>branka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</si>
  <si>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</si>
  <si>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</si>
  <si>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</si>
  <si>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</si>
  <si>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</si>
  <si>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</si>
  <si>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</si>
  <si>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</si>
  <si>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</si>
  <si>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</si>
  <si>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</si>
  <si>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</si>
  <si>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</si>
  <si>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</si>
  <si>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</si>
  <si>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</si>
  <si>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</si>
  <si>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</si>
  <si>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</si>
  <si>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</si>
  <si>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</si>
  <si>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</si>
  <si>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</si>
  <si>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</si>
  <si>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</si>
  <si>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</si>
  <si>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</si>
  <si>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</si>
  <si>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</si>
  <si>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</si>
  <si>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</si>
  <si>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</si>
  <si>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</si>
  <si>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</si>
  <si>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</si>
  <si>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CS ÚRS 2018 02</t>
  </si>
  <si>
    <t>4</t>
  </si>
  <si>
    <t>-1031933778</t>
  </si>
  <si>
    <t>VV</t>
  </si>
  <si>
    <t>Součet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</si>
  <si>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</si>
  <si>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</si>
  <si>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156413436</t>
  </si>
  <si>
    <t>Struktura výpočtu: délka * šířka</t>
  </si>
  <si>
    <t>0,25*0,25*4+8*0,5</t>
  </si>
  <si>
    <t>3</t>
  </si>
  <si>
    <t>121101101</t>
  </si>
  <si>
    <t>Sejmutí ornice nebo lesní půdy s vodorovným přemístěním na hromady v místě upotřebení nebo na dočasné či trvalé skládky se složením, na vzdálenost do 50 m</t>
  </si>
  <si>
    <t>311981662</t>
  </si>
  <si>
    <t>Struktura výpočtu: délka * šířka * tl. ornice</t>
  </si>
  <si>
    <t>393*0,3*0,1</t>
  </si>
  <si>
    <t>162701103</t>
  </si>
  <si>
    <t>Vodorovné přemístění výkopku nebo sypaniny po suchu na obvyklém dopravním prostředku, bez naložení výkopku, avšak se složením bez rozhrnutí z horniny tř. 1 až 4 na vzdálenost přes 7 000 do 8 000 m</t>
  </si>
  <si>
    <t>-1921733940</t>
  </si>
  <si>
    <t>5</t>
  </si>
  <si>
    <t>M</t>
  </si>
  <si>
    <t>IP 501</t>
  </si>
  <si>
    <t>Nákup výkopku do zásypu po vybouraných podezdívkách</t>
  </si>
  <si>
    <t>t</t>
  </si>
  <si>
    <t>8</t>
  </si>
  <si>
    <t>-413774186</t>
  </si>
  <si>
    <t>F4*1,8</t>
  </si>
  <si>
    <t>6</t>
  </si>
  <si>
    <t>174101101</t>
  </si>
  <si>
    <t>Zásyp sypaninou z jakékoliv horniny s uložením výkopku ve vrstvách se zhutněním jam, šachet, rýh nebo kolem objektů v těchto vykopávkách</t>
  </si>
  <si>
    <t>1155911769</t>
  </si>
  <si>
    <t>Struktura výpočtu: délka * šířka * hl.</t>
  </si>
  <si>
    <t>401*0,25*0,7</t>
  </si>
  <si>
    <t>7</t>
  </si>
  <si>
    <t>181301101</t>
  </si>
  <si>
    <t>Rozprostření a urovnání ornice v rovině nebo ve svahu sklonu do 1:5 při souvislé ploše do 500 m2, tl. vrstvy do 100 mm</t>
  </si>
  <si>
    <t>1324221223</t>
  </si>
  <si>
    <t>F3/0,1</t>
  </si>
  <si>
    <t>181411131</t>
  </si>
  <si>
    <t>Založení trávníku na půdě předem připravené plochy do 1000 m2 výsevem včetně utažení parkového v rovině nebo na svahu do 1:5</t>
  </si>
  <si>
    <t>743588880</t>
  </si>
  <si>
    <t>P</t>
  </si>
  <si>
    <t>Poznámka k položce:
Položka je vč. hnojení, ošetřování a zálivky.</t>
  </si>
  <si>
    <t>9</t>
  </si>
  <si>
    <t>005724700</t>
  </si>
  <si>
    <t>osivo směs travní univerzál</t>
  </si>
  <si>
    <t>kg</t>
  </si>
  <si>
    <t>-435296914</t>
  </si>
  <si>
    <t>117,9*0,015 'Přepočtené koeficientem množství</t>
  </si>
  <si>
    <t>Vodorovné konstrukce</t>
  </si>
  <si>
    <t>10</t>
  </si>
  <si>
    <t>457621411</t>
  </si>
  <si>
    <t>Plášťové těsnění z vodostavebného asfaltobetonu úprava spar asfaltovou zálivkou pro všechny sklony do 1 kg zálivky na 1 m spáry</t>
  </si>
  <si>
    <t>-1802321551</t>
  </si>
  <si>
    <t>Komunikace pozemní</t>
  </si>
  <si>
    <t>564851111</t>
  </si>
  <si>
    <t>Podklad ze štěrkodrti ŠD s rozprostřením a zhutněním, po zhutnění tl. 150 mm</t>
  </si>
  <si>
    <t>1793227301</t>
  </si>
  <si>
    <t>12</t>
  </si>
  <si>
    <t>565135111</t>
  </si>
  <si>
    <t>Asfaltový beton vrstva podkladní ACP 16 (obalované kamenivo střednězrnné - OKS) s rozprostřením a zhutněním v pruhu šířky do 3 m, po zhutnění tl. 50 mm</t>
  </si>
  <si>
    <t>-762032679</t>
  </si>
  <si>
    <t>13</t>
  </si>
  <si>
    <t>573111113</t>
  </si>
  <si>
    <t>Postřik infiltrační PI z asfaltu silničního s posypem kamenivem, v množství 1,50 kg/m2</t>
  </si>
  <si>
    <t>-1850591726</t>
  </si>
  <si>
    <t>14</t>
  </si>
  <si>
    <t>573211111</t>
  </si>
  <si>
    <t>Postřik spojovací PS bez posypu kamenivem z asfaltu silničního, v množství 0,60 kg/m2</t>
  </si>
  <si>
    <t>-1289462466</t>
  </si>
  <si>
    <t>577133111</t>
  </si>
  <si>
    <t>Asfaltový beton vrstva obrusná ACO 8 (ABJ) s rozprostřením a se zhutněním z nemodifikovaného asfaltu v pruhu šířky do 3 m, po zhutnění tl. 40 mm</t>
  </si>
  <si>
    <t>1315820191</t>
  </si>
  <si>
    <t>Ostatní konstrukce a práce, bourání</t>
  </si>
  <si>
    <t>16</t>
  </si>
  <si>
    <t>919735112</t>
  </si>
  <si>
    <t>Řezání stávajícího živičného krytu nebo podkladu hloubky přes 50 do 100 mm</t>
  </si>
  <si>
    <t>-1594534128</t>
  </si>
  <si>
    <t>Struktura výpočtu: délka</t>
  </si>
  <si>
    <t>0,25*4*2+8+0,5+0,5</t>
  </si>
  <si>
    <t>17</t>
  </si>
  <si>
    <t>961044111</t>
  </si>
  <si>
    <t>Bourání základů z betonu prostého</t>
  </si>
  <si>
    <t>-322527810</t>
  </si>
  <si>
    <t>Struktura výpočtu: délka (změřeno v digitální verzi PD funkcí na měření ploch) * tl. * předpokládaná hl. základu</t>
  </si>
  <si>
    <t>401*0,25*1 "podezdívka v místě oplocení z vyplétaných panelů"</t>
  </si>
  <si>
    <t>18</t>
  </si>
  <si>
    <t>966071721</t>
  </si>
  <si>
    <t>Bourání plotových sloupků a vzpěr ocelových trubkových nebo profilovaných výšky do 2,50 m odřezáním</t>
  </si>
  <si>
    <t>-1740321734</t>
  </si>
  <si>
    <t>Poznámka k položce:
Položka je vč. odvozu železa do sběrného dvora. Výkupní cena bude odečtena od celkové ceny.</t>
  </si>
  <si>
    <t>Struktura výpočtu: kus</t>
  </si>
  <si>
    <t>210</t>
  </si>
  <si>
    <t>19</t>
  </si>
  <si>
    <t>966072811</t>
  </si>
  <si>
    <t>Rozebrání oplocení z dílců rámových na ocelové sloupky, výšky přes 1 do 2 m</t>
  </si>
  <si>
    <t>1482715806</t>
  </si>
  <si>
    <t>Poznámka k položce:
Plotové dílce budou odvezeny do skladu SOTES Sokolov s.r.o. Položka je vč. dopravy.</t>
  </si>
  <si>
    <t>Struktura výpočtu: změřeno v digitální verzi PD funcí na měření délek</t>
  </si>
  <si>
    <t>401</t>
  </si>
  <si>
    <t>20</t>
  </si>
  <si>
    <t>IP 3001</t>
  </si>
  <si>
    <t>Montáž sloupků oplocení vč. zemních prací ručním či motorovým vrtákem o pr. 230mm do hloubky min. 800mm, vč. betonáže sloupků z betonu min. C12/15, vč. odvozu přebytečného výkopku na skládku a skládkovného</t>
  </si>
  <si>
    <t>1306025521</t>
  </si>
  <si>
    <t>F7+F8</t>
  </si>
  <si>
    <t>IP 3002</t>
  </si>
  <si>
    <t>Sloupek 60x60mm/1,5mm, ocelový, povrchová úprava Zn, délka 2800mm</t>
  </si>
  <si>
    <t>286791283</t>
  </si>
  <si>
    <t>Struktura výpočtu: počet kusů</t>
  </si>
  <si>
    <t>22</t>
  </si>
  <si>
    <t>IP 3003</t>
  </si>
  <si>
    <t>Sloupek 60x60mm/1,5mm, ocelový, povrchová úprava Zn, délka 2600mm</t>
  </si>
  <si>
    <t>-517660271</t>
  </si>
  <si>
    <t>23</t>
  </si>
  <si>
    <t>IP 3010</t>
  </si>
  <si>
    <t>Montáž podhrabových desek, vč. zemních prací ručním nářadím, vč. montáže držáků podhrabových desek na sloupky, vč. spojovacího materiálu, vč. hrubého urovnání terénu</t>
  </si>
  <si>
    <t>1479991227</t>
  </si>
  <si>
    <t>24</t>
  </si>
  <si>
    <t>IP 3011</t>
  </si>
  <si>
    <t>Podhrabová deska betonová, hladká, 2450/300/50mm vč. držáků podhrabových desek 30cm, materiál Zn</t>
  </si>
  <si>
    <t>-1930801315</t>
  </si>
  <si>
    <t>25</t>
  </si>
  <si>
    <t>IP 3015</t>
  </si>
  <si>
    <t>Montáž svařovaných plotových panelů, vč. spojovacího materiálu a úchytek</t>
  </si>
  <si>
    <t>55368252</t>
  </si>
  <si>
    <t>26</t>
  </si>
  <si>
    <t>IP 3017</t>
  </si>
  <si>
    <t>Svařovaný plotový panel 1530/2500mm s prolisem, velikost oka 50x200mm, pr. drátu 5mm, povrchová úprava Zn, vč. držáků, úchytek a drobného spojovacího materiálu</t>
  </si>
  <si>
    <t>-2141218480</t>
  </si>
  <si>
    <t>27</t>
  </si>
  <si>
    <t>IP 3026</t>
  </si>
  <si>
    <t>Montáž dvoukřídlé branky vč. nosných sloupků, vč. zemních prací ručním nářadím, vč. betonáže sloupků z betonu min. C12/15, vč. odvozu přebytečného výkopku na skládku a skládkovného</t>
  </si>
  <si>
    <t>749269040</t>
  </si>
  <si>
    <t>28</t>
  </si>
  <si>
    <t>IP 3027</t>
  </si>
  <si>
    <t>Dvoukřídlá branka 2x 1094x1545mm, povrchová úprava Zn. Sloupky branky čtyřhranné profilu 60/60mm, délka 2600mm.Výplň branky svařovaným panelem (stejný jako oplocení). Součástí branky je zámek s vložkou FAB a kováním.</t>
  </si>
  <si>
    <t>310630323</t>
  </si>
  <si>
    <t>997</t>
  </si>
  <si>
    <t>Přesun sutě</t>
  </si>
  <si>
    <t>29</t>
  </si>
  <si>
    <t>997221571</t>
  </si>
  <si>
    <t>Vodorovná doprava vybouraných hmot bez naložení, ale se složením a s hrubým urovnáním na vzdálenost do 1 km</t>
  </si>
  <si>
    <t>371319367</t>
  </si>
  <si>
    <t>30</t>
  </si>
  <si>
    <t>997221579</t>
  </si>
  <si>
    <t>Vodorovná doprava vybouraných hmot bez naložení, ale se složením a s hrubým urovnáním na vzdálenost Příplatek k ceně za každý další i započatý 1 km přes 1 km</t>
  </si>
  <si>
    <t>1161558931</t>
  </si>
  <si>
    <t>202,668*8 'Přepočtené koeficientem množství</t>
  </si>
  <si>
    <t>997221815</t>
  </si>
  <si>
    <t>Poplatek za uložení stavebního odpadu na skládce (skládkovné) z prostého betonu zatříděného do Katalogu odpadů pod kódem 170 101</t>
  </si>
  <si>
    <t>-1413658913</t>
  </si>
  <si>
    <t>32</t>
  </si>
  <si>
    <t>997221845</t>
  </si>
  <si>
    <t>Poplatek za uložení stavebního odpadu na skládce (skládkovné) asfaltového bez obsahu dehtu zatříděného do Katalogu odpadů pod kódem 170 302</t>
  </si>
  <si>
    <t>517174895</t>
  </si>
  <si>
    <t>33</t>
  </si>
  <si>
    <t>997221855</t>
  </si>
  <si>
    <t>Poplatek za uložení stavebního odpadu na skládce (skládkovné) zeminy a kameniva zatříděného do Katalogu odpadů pod kódem 170 504</t>
  </si>
  <si>
    <t>1907752343</t>
  </si>
  <si>
    <t>998</t>
  </si>
  <si>
    <t>Přesun hmot</t>
  </si>
  <si>
    <t>34</t>
  </si>
  <si>
    <t>IP 3050</t>
  </si>
  <si>
    <t>Doprava materiálu od výrobce oplocení</t>
  </si>
  <si>
    <t>...</t>
  </si>
  <si>
    <t>331968795</t>
  </si>
  <si>
    <t>VRN</t>
  </si>
  <si>
    <t>Vedlejší rozpočtové náklady</t>
  </si>
  <si>
    <t>VRN1</t>
  </si>
  <si>
    <t>Průzkumné, geodetické a projektové práce</t>
  </si>
  <si>
    <t>35</t>
  </si>
  <si>
    <t>012103000</t>
  </si>
  <si>
    <t>Geodetické práce před výstavbou</t>
  </si>
  <si>
    <t>…</t>
  </si>
  <si>
    <t>1024</t>
  </si>
  <si>
    <t>-1263656933</t>
  </si>
  <si>
    <t>Poznámka k položce:
vytyčení hranic pozemků, vytyčení staveniště a stavebního objektu, určení průběhu nadzemního nebo podzemního stávajícího i plánovaného vedení, určení vytyčovací sítě, ...</t>
  </si>
  <si>
    <t>36</t>
  </si>
  <si>
    <t>012303000</t>
  </si>
  <si>
    <t>Geodetické práce po výstavbě</t>
  </si>
  <si>
    <t>1394341294</t>
  </si>
  <si>
    <t>Poznámka k položce:
zaměření skutečného provedení stavby, včetně komunikací a inženýrských sítí, kontrolní měření provedeného objektu, měření posunu a změn polohy novostavby v daném časovém intervalu, geometrický plán ...</t>
  </si>
  <si>
    <t>37</t>
  </si>
  <si>
    <t>013254000</t>
  </si>
  <si>
    <t>Dokumentace skutečného provedení stavby</t>
  </si>
  <si>
    <t>-1200585594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</si>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</sst>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2" xfId="0" applyNumberFormat="1" applyFont="1" applyBorder="1" applyAlignment="1" applyProtection="1">
      <alignment vertical="center"/>
      <protection/>
    </xf>
    <xf numFmtId="4" fontId="32" fillId="0" borderId="23" xfId="0" applyNumberFormat="1" applyFont="1" applyBorder="1" applyAlignment="1" applyProtection="1">
      <alignment vertical="center"/>
      <protection/>
    </xf>
    <xf numFmtId="166" fontId="32" fillId="0" borderId="23" xfId="0" applyNumberFormat="1" applyFont="1" applyBorder="1" applyAlignment="1" applyProtection="1">
      <alignment vertical="center"/>
      <protection/>
    </xf>
    <xf numFmtId="4" fontId="32" fillId="0" borderId="24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34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1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" customHeight="1"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S2" s="24" t="s">
        <v>8</v>
      </c>
      <c r="BT2" s="24" t="s">
        <v>9</v>
      </c>
    </row>
    <row r="3" spans="2:72" ht="6.9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8" t="s">
        <v>16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9"/>
      <c r="AQ5" s="31"/>
      <c r="BE5" s="339" t="s">
        <v>17</v>
      </c>
      <c r="BS5" s="24" t="s">
        <v>8</v>
      </c>
    </row>
    <row r="6" spans="2:71" ht="36.9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3" t="s">
        <v>19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9"/>
      <c r="AQ6" s="31"/>
      <c r="BE6" s="340"/>
      <c r="BS6" s="24" t="s">
        <v>8</v>
      </c>
    </row>
    <row r="7" spans="2:71" ht="14.4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0"/>
      <c r="BS7" s="24" t="s">
        <v>8</v>
      </c>
    </row>
    <row r="8" spans="2:71" ht="14.4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0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0"/>
      <c r="BS9" s="24" t="s">
        <v>8</v>
      </c>
    </row>
    <row r="10" spans="2:71" ht="14.4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29</v>
      </c>
      <c r="AO10" s="29"/>
      <c r="AP10" s="29"/>
      <c r="AQ10" s="31"/>
      <c r="BE10" s="340"/>
      <c r="BS10" s="24" t="s">
        <v>8</v>
      </c>
    </row>
    <row r="11" spans="2:71" ht="18.45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32</v>
      </c>
      <c r="AO11" s="29"/>
      <c r="AP11" s="29"/>
      <c r="AQ11" s="31"/>
      <c r="BE11" s="340"/>
      <c r="BS11" s="24" t="s">
        <v>8</v>
      </c>
    </row>
    <row r="12" spans="2:71" ht="6.9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0"/>
      <c r="BS12" s="24" t="s">
        <v>8</v>
      </c>
    </row>
    <row r="13" spans="2:71" ht="14.4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34</v>
      </c>
      <c r="AO13" s="29"/>
      <c r="AP13" s="29"/>
      <c r="AQ13" s="31"/>
      <c r="BE13" s="340"/>
      <c r="BS13" s="24" t="s">
        <v>8</v>
      </c>
    </row>
    <row r="14" spans="2:71" ht="13.2">
      <c r="B14" s="28"/>
      <c r="C14" s="29"/>
      <c r="D14" s="29"/>
      <c r="E14" s="367" t="s">
        <v>34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7" t="s">
        <v>31</v>
      </c>
      <c r="AL14" s="29"/>
      <c r="AM14" s="29"/>
      <c r="AN14" s="39" t="s">
        <v>34</v>
      </c>
      <c r="AO14" s="29"/>
      <c r="AP14" s="29"/>
      <c r="AQ14" s="31"/>
      <c r="BE14" s="340"/>
      <c r="BS14" s="24" t="s">
        <v>8</v>
      </c>
    </row>
    <row r="15" spans="2:71" ht="6.9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0"/>
      <c r="BS15" s="24" t="s">
        <v>6</v>
      </c>
    </row>
    <row r="16" spans="2:71" ht="14.4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36</v>
      </c>
      <c r="AO16" s="29"/>
      <c r="AP16" s="29"/>
      <c r="AQ16" s="31"/>
      <c r="BE16" s="340"/>
      <c r="BS16" s="24" t="s">
        <v>6</v>
      </c>
    </row>
    <row r="17" spans="2:71" ht="18.45" customHeight="1">
      <c r="B17" s="28"/>
      <c r="C17" s="29"/>
      <c r="D17" s="29"/>
      <c r="E17" s="35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38</v>
      </c>
      <c r="AO17" s="29"/>
      <c r="AP17" s="29"/>
      <c r="AQ17" s="31"/>
      <c r="BE17" s="340"/>
      <c r="BS17" s="24" t="s">
        <v>39</v>
      </c>
    </row>
    <row r="18" spans="2:71" ht="6.9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0"/>
      <c r="BS18" s="24" t="s">
        <v>8</v>
      </c>
    </row>
    <row r="19" spans="2:71" ht="14.4" customHeight="1">
      <c r="B19" s="28"/>
      <c r="C19" s="29"/>
      <c r="D19" s="37" t="s">
        <v>40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0"/>
      <c r="BS19" s="24" t="s">
        <v>8</v>
      </c>
    </row>
    <row r="20" spans="2:71" ht="409.2" customHeight="1">
      <c r="B20" s="28"/>
      <c r="C20" s="29"/>
      <c r="D20" s="29"/>
      <c r="E20" s="369" t="s">
        <v>41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29"/>
      <c r="AP20" s="29"/>
      <c r="AQ20" s="31"/>
      <c r="BE20" s="340"/>
      <c r="BS20" s="24" t="s">
        <v>6</v>
      </c>
    </row>
    <row r="21" spans="2:57" ht="6.9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0"/>
    </row>
    <row r="22" spans="2:57" ht="6.9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0"/>
    </row>
    <row r="23" spans="2:57" s="1" customFormat="1" ht="25.95" customHeight="1">
      <c r="B23" s="41"/>
      <c r="C23" s="42"/>
      <c r="D23" s="43" t="s">
        <v>42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70">
        <f>ROUND(AG51,2)</f>
        <v>0</v>
      </c>
      <c r="AL23" s="371"/>
      <c r="AM23" s="371"/>
      <c r="AN23" s="371"/>
      <c r="AO23" s="371"/>
      <c r="AP23" s="42"/>
      <c r="AQ23" s="45"/>
      <c r="BE23" s="340"/>
    </row>
    <row r="24" spans="2:57" s="1" customFormat="1" ht="6.9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0"/>
    </row>
    <row r="25" spans="2:57" s="1" customFormat="1" ht="12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72" t="s">
        <v>43</v>
      </c>
      <c r="M25" s="372"/>
      <c r="N25" s="372"/>
      <c r="O25" s="372"/>
      <c r="P25" s="42"/>
      <c r="Q25" s="42"/>
      <c r="R25" s="42"/>
      <c r="S25" s="42"/>
      <c r="T25" s="42"/>
      <c r="U25" s="42"/>
      <c r="V25" s="42"/>
      <c r="W25" s="372" t="s">
        <v>44</v>
      </c>
      <c r="X25" s="372"/>
      <c r="Y25" s="372"/>
      <c r="Z25" s="372"/>
      <c r="AA25" s="372"/>
      <c r="AB25" s="372"/>
      <c r="AC25" s="372"/>
      <c r="AD25" s="372"/>
      <c r="AE25" s="372"/>
      <c r="AF25" s="42"/>
      <c r="AG25" s="42"/>
      <c r="AH25" s="42"/>
      <c r="AI25" s="42"/>
      <c r="AJ25" s="42"/>
      <c r="AK25" s="372" t="s">
        <v>45</v>
      </c>
      <c r="AL25" s="372"/>
      <c r="AM25" s="372"/>
      <c r="AN25" s="372"/>
      <c r="AO25" s="372"/>
      <c r="AP25" s="42"/>
      <c r="AQ25" s="45"/>
      <c r="BE25" s="340"/>
    </row>
    <row r="26" spans="2:57" s="2" customFormat="1" ht="14.4" customHeight="1">
      <c r="B26" s="47"/>
      <c r="C26" s="48"/>
      <c r="D26" s="49" t="s">
        <v>46</v>
      </c>
      <c r="E26" s="48"/>
      <c r="F26" s="49" t="s">
        <v>47</v>
      </c>
      <c r="G26" s="48"/>
      <c r="H26" s="48"/>
      <c r="I26" s="48"/>
      <c r="J26" s="48"/>
      <c r="K26" s="48"/>
      <c r="L26" s="366">
        <v>0.21</v>
      </c>
      <c r="M26" s="342"/>
      <c r="N26" s="342"/>
      <c r="O26" s="342"/>
      <c r="P26" s="48"/>
      <c r="Q26" s="48"/>
      <c r="R26" s="48"/>
      <c r="S26" s="48"/>
      <c r="T26" s="48"/>
      <c r="U26" s="48"/>
      <c r="V26" s="48"/>
      <c r="W26" s="341">
        <f>ROUND(AZ51,2)</f>
        <v>0</v>
      </c>
      <c r="X26" s="342"/>
      <c r="Y26" s="342"/>
      <c r="Z26" s="342"/>
      <c r="AA26" s="342"/>
      <c r="AB26" s="342"/>
      <c r="AC26" s="342"/>
      <c r="AD26" s="342"/>
      <c r="AE26" s="342"/>
      <c r="AF26" s="48"/>
      <c r="AG26" s="48"/>
      <c r="AH26" s="48"/>
      <c r="AI26" s="48"/>
      <c r="AJ26" s="48"/>
      <c r="AK26" s="341">
        <f>ROUND(AV51,2)</f>
        <v>0</v>
      </c>
      <c r="AL26" s="342"/>
      <c r="AM26" s="342"/>
      <c r="AN26" s="342"/>
      <c r="AO26" s="342"/>
      <c r="AP26" s="48"/>
      <c r="AQ26" s="50"/>
      <c r="BE26" s="340"/>
    </row>
    <row r="27" spans="2:57" s="2" customFormat="1" ht="14.4" customHeight="1">
      <c r="B27" s="47"/>
      <c r="C27" s="48"/>
      <c r="D27" s="48"/>
      <c r="E27" s="48"/>
      <c r="F27" s="49" t="s">
        <v>48</v>
      </c>
      <c r="G27" s="48"/>
      <c r="H27" s="48"/>
      <c r="I27" s="48"/>
      <c r="J27" s="48"/>
      <c r="K27" s="48"/>
      <c r="L27" s="366">
        <v>0.15</v>
      </c>
      <c r="M27" s="342"/>
      <c r="N27" s="342"/>
      <c r="O27" s="342"/>
      <c r="P27" s="48"/>
      <c r="Q27" s="48"/>
      <c r="R27" s="48"/>
      <c r="S27" s="48"/>
      <c r="T27" s="48"/>
      <c r="U27" s="48"/>
      <c r="V27" s="48"/>
      <c r="W27" s="341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48"/>
      <c r="AG27" s="48"/>
      <c r="AH27" s="48"/>
      <c r="AI27" s="48"/>
      <c r="AJ27" s="48"/>
      <c r="AK27" s="341">
        <f>ROUND(AW51,2)</f>
        <v>0</v>
      </c>
      <c r="AL27" s="342"/>
      <c r="AM27" s="342"/>
      <c r="AN27" s="342"/>
      <c r="AO27" s="342"/>
      <c r="AP27" s="48"/>
      <c r="AQ27" s="50"/>
      <c r="BE27" s="340"/>
    </row>
    <row r="28" spans="2:57" s="2" customFormat="1" ht="14.4" customHeight="1" hidden="1">
      <c r="B28" s="47"/>
      <c r="C28" s="48"/>
      <c r="D28" s="48"/>
      <c r="E28" s="48"/>
      <c r="F28" s="49" t="s">
        <v>49</v>
      </c>
      <c r="G28" s="48"/>
      <c r="H28" s="48"/>
      <c r="I28" s="48"/>
      <c r="J28" s="48"/>
      <c r="K28" s="48"/>
      <c r="L28" s="366">
        <v>0.21</v>
      </c>
      <c r="M28" s="342"/>
      <c r="N28" s="342"/>
      <c r="O28" s="342"/>
      <c r="P28" s="48"/>
      <c r="Q28" s="48"/>
      <c r="R28" s="48"/>
      <c r="S28" s="48"/>
      <c r="T28" s="48"/>
      <c r="U28" s="48"/>
      <c r="V28" s="48"/>
      <c r="W28" s="341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48"/>
      <c r="AG28" s="48"/>
      <c r="AH28" s="48"/>
      <c r="AI28" s="48"/>
      <c r="AJ28" s="48"/>
      <c r="AK28" s="341">
        <v>0</v>
      </c>
      <c r="AL28" s="342"/>
      <c r="AM28" s="342"/>
      <c r="AN28" s="342"/>
      <c r="AO28" s="342"/>
      <c r="AP28" s="48"/>
      <c r="AQ28" s="50"/>
      <c r="BE28" s="340"/>
    </row>
    <row r="29" spans="2:57" s="2" customFormat="1" ht="14.4" customHeight="1" hidden="1">
      <c r="B29" s="47"/>
      <c r="C29" s="48"/>
      <c r="D29" s="48"/>
      <c r="E29" s="48"/>
      <c r="F29" s="49" t="s">
        <v>50</v>
      </c>
      <c r="G29" s="48"/>
      <c r="H29" s="48"/>
      <c r="I29" s="48"/>
      <c r="J29" s="48"/>
      <c r="K29" s="48"/>
      <c r="L29" s="366">
        <v>0.15</v>
      </c>
      <c r="M29" s="342"/>
      <c r="N29" s="342"/>
      <c r="O29" s="342"/>
      <c r="P29" s="48"/>
      <c r="Q29" s="48"/>
      <c r="R29" s="48"/>
      <c r="S29" s="48"/>
      <c r="T29" s="48"/>
      <c r="U29" s="48"/>
      <c r="V29" s="48"/>
      <c r="W29" s="341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48"/>
      <c r="AG29" s="48"/>
      <c r="AH29" s="48"/>
      <c r="AI29" s="48"/>
      <c r="AJ29" s="48"/>
      <c r="AK29" s="341">
        <v>0</v>
      </c>
      <c r="AL29" s="342"/>
      <c r="AM29" s="342"/>
      <c r="AN29" s="342"/>
      <c r="AO29" s="342"/>
      <c r="AP29" s="48"/>
      <c r="AQ29" s="50"/>
      <c r="BE29" s="340"/>
    </row>
    <row r="30" spans="2:57" s="2" customFormat="1" ht="14.4" customHeight="1" hidden="1">
      <c r="B30" s="47"/>
      <c r="C30" s="48"/>
      <c r="D30" s="48"/>
      <c r="E30" s="48"/>
      <c r="F30" s="49" t="s">
        <v>51</v>
      </c>
      <c r="G30" s="48"/>
      <c r="H30" s="48"/>
      <c r="I30" s="48"/>
      <c r="J30" s="48"/>
      <c r="K30" s="48"/>
      <c r="L30" s="366">
        <v>0</v>
      </c>
      <c r="M30" s="342"/>
      <c r="N30" s="342"/>
      <c r="O30" s="342"/>
      <c r="P30" s="48"/>
      <c r="Q30" s="48"/>
      <c r="R30" s="48"/>
      <c r="S30" s="48"/>
      <c r="T30" s="48"/>
      <c r="U30" s="48"/>
      <c r="V30" s="48"/>
      <c r="W30" s="341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48"/>
      <c r="AG30" s="48"/>
      <c r="AH30" s="48"/>
      <c r="AI30" s="48"/>
      <c r="AJ30" s="48"/>
      <c r="AK30" s="341">
        <v>0</v>
      </c>
      <c r="AL30" s="342"/>
      <c r="AM30" s="342"/>
      <c r="AN30" s="342"/>
      <c r="AO30" s="342"/>
      <c r="AP30" s="48"/>
      <c r="AQ30" s="50"/>
      <c r="BE30" s="340"/>
    </row>
    <row r="31" spans="2:57" s="1" customFormat="1" ht="6.9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0"/>
    </row>
    <row r="32" spans="2:57" s="1" customFormat="1" ht="25.95" customHeight="1">
      <c r="B32" s="41"/>
      <c r="C32" s="51"/>
      <c r="D32" s="52" t="s">
        <v>52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53</v>
      </c>
      <c r="U32" s="53"/>
      <c r="V32" s="53"/>
      <c r="W32" s="53"/>
      <c r="X32" s="343" t="s">
        <v>54</v>
      </c>
      <c r="Y32" s="344"/>
      <c r="Z32" s="344"/>
      <c r="AA32" s="344"/>
      <c r="AB32" s="344"/>
      <c r="AC32" s="53"/>
      <c r="AD32" s="53"/>
      <c r="AE32" s="53"/>
      <c r="AF32" s="53"/>
      <c r="AG32" s="53"/>
      <c r="AH32" s="53"/>
      <c r="AI32" s="53"/>
      <c r="AJ32" s="53"/>
      <c r="AK32" s="345">
        <f>SUM(AK23:AK30)</f>
        <v>0</v>
      </c>
      <c r="AL32" s="344"/>
      <c r="AM32" s="344"/>
      <c r="AN32" s="344"/>
      <c r="AO32" s="346"/>
      <c r="AP32" s="51"/>
      <c r="AQ32" s="55"/>
      <c r="BE32" s="340"/>
    </row>
    <row r="33" spans="2:43" s="1" customFormat="1" ht="6.9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" customHeight="1">
      <c r="B39" s="41"/>
      <c r="C39" s="62" t="s">
        <v>55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2017-44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6" t="str">
        <f>K6</f>
        <v>Oprava oplocení areálu MŠ v ul. Kosmonautů, Sokolov</v>
      </c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70"/>
      <c r="AQ42" s="70"/>
      <c r="AR42" s="71"/>
    </row>
    <row r="43" spans="2:44" s="1" customFormat="1" ht="6.9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2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areál MŠ v ul. Kosmonautů, Sokolov, Karlovarský kr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78" t="str">
        <f>IF(AN8="","",AN8)</f>
        <v>27. 12. 2018</v>
      </c>
      <c r="AN44" s="378"/>
      <c r="AO44" s="63"/>
      <c r="AP44" s="63"/>
      <c r="AQ44" s="63"/>
      <c r="AR44" s="61"/>
    </row>
    <row r="45" spans="2:44" s="1" customFormat="1" ht="6.9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2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Město Sokolov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360" t="str">
        <f>IF(E17="","",E17)</f>
        <v>Ing. Martin Haueisen</v>
      </c>
      <c r="AN46" s="360"/>
      <c r="AO46" s="360"/>
      <c r="AP46" s="360"/>
      <c r="AQ46" s="63"/>
      <c r="AR46" s="61"/>
      <c r="AS46" s="350" t="s">
        <v>56</v>
      </c>
      <c r="AT46" s="351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2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52"/>
      <c r="AT47" s="353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8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54"/>
      <c r="AT48" s="355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5" t="s">
        <v>57</v>
      </c>
      <c r="D49" s="362"/>
      <c r="E49" s="362"/>
      <c r="F49" s="362"/>
      <c r="G49" s="362"/>
      <c r="H49" s="79"/>
      <c r="I49" s="361" t="s">
        <v>58</v>
      </c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79" t="s">
        <v>59</v>
      </c>
      <c r="AH49" s="362"/>
      <c r="AI49" s="362"/>
      <c r="AJ49" s="362"/>
      <c r="AK49" s="362"/>
      <c r="AL49" s="362"/>
      <c r="AM49" s="362"/>
      <c r="AN49" s="361" t="s">
        <v>60</v>
      </c>
      <c r="AO49" s="362"/>
      <c r="AP49" s="362"/>
      <c r="AQ49" s="80" t="s">
        <v>61</v>
      </c>
      <c r="AR49" s="61"/>
      <c r="AS49" s="81" t="s">
        <v>62</v>
      </c>
      <c r="AT49" s="82" t="s">
        <v>63</v>
      </c>
      <c r="AU49" s="82" t="s">
        <v>64</v>
      </c>
      <c r="AV49" s="82" t="s">
        <v>65</v>
      </c>
      <c r="AW49" s="82" t="s">
        <v>66</v>
      </c>
      <c r="AX49" s="82" t="s">
        <v>67</v>
      </c>
      <c r="AY49" s="82" t="s">
        <v>68</v>
      </c>
      <c r="AZ49" s="82" t="s">
        <v>69</v>
      </c>
      <c r="BA49" s="82" t="s">
        <v>70</v>
      </c>
      <c r="BB49" s="82" t="s">
        <v>71</v>
      </c>
      <c r="BC49" s="82" t="s">
        <v>72</v>
      </c>
      <c r="BD49" s="83" t="s">
        <v>73</v>
      </c>
    </row>
    <row r="50" spans="2:56" s="1" customFormat="1" ht="10.8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" customHeight="1">
      <c r="B51" s="68"/>
      <c r="C51" s="87" t="s">
        <v>74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64">
        <f>ROUND(AG52,2)</f>
        <v>0</v>
      </c>
      <c r="AH51" s="364"/>
      <c r="AI51" s="364"/>
      <c r="AJ51" s="364"/>
      <c r="AK51" s="364"/>
      <c r="AL51" s="364"/>
      <c r="AM51" s="364"/>
      <c r="AN51" s="365">
        <f>SUM(AG51,AT51)</f>
        <v>0</v>
      </c>
      <c r="AO51" s="365"/>
      <c r="AP51" s="365"/>
      <c r="AQ51" s="89" t="s">
        <v>21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 aca="true" t="shared" si="0" ref="AZ51:BD52">ROUND(AZ52,2)</f>
        <v>0</v>
      </c>
      <c r="BA51" s="91">
        <f t="shared" si="0"/>
        <v>0</v>
      </c>
      <c r="BB51" s="91">
        <f t="shared" si="0"/>
        <v>0</v>
      </c>
      <c r="BC51" s="91">
        <f t="shared" si="0"/>
        <v>0</v>
      </c>
      <c r="BD51" s="93">
        <f t="shared" si="0"/>
        <v>0</v>
      </c>
      <c r="BS51" s="94" t="s">
        <v>75</v>
      </c>
      <c r="BT51" s="94" t="s">
        <v>76</v>
      </c>
      <c r="BU51" s="95" t="s">
        <v>77</v>
      </c>
      <c r="BV51" s="94" t="s">
        <v>78</v>
      </c>
      <c r="BW51" s="94" t="s">
        <v>7</v>
      </c>
      <c r="BX51" s="94" t="s">
        <v>79</v>
      </c>
      <c r="CL51" s="94" t="s">
        <v>21</v>
      </c>
    </row>
    <row r="52" spans="2:91" s="5" customFormat="1" ht="31.5" customHeight="1">
      <c r="B52" s="96"/>
      <c r="C52" s="97"/>
      <c r="D52" s="374" t="s">
        <v>80</v>
      </c>
      <c r="E52" s="374"/>
      <c r="F52" s="374"/>
      <c r="G52" s="374"/>
      <c r="H52" s="374"/>
      <c r="I52" s="98"/>
      <c r="J52" s="374" t="s">
        <v>81</v>
      </c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63">
        <f>ROUND(AG53,2)</f>
        <v>0</v>
      </c>
      <c r="AH52" s="359"/>
      <c r="AI52" s="359"/>
      <c r="AJ52" s="359"/>
      <c r="AK52" s="359"/>
      <c r="AL52" s="359"/>
      <c r="AM52" s="359"/>
      <c r="AN52" s="358">
        <f>SUM(AG52,AT52)</f>
        <v>0</v>
      </c>
      <c r="AO52" s="359"/>
      <c r="AP52" s="359"/>
      <c r="AQ52" s="99" t="s">
        <v>82</v>
      </c>
      <c r="AR52" s="100"/>
      <c r="AS52" s="101">
        <f>ROUND(AS53,2)</f>
        <v>0</v>
      </c>
      <c r="AT52" s="102">
        <f>ROUND(SUM(AV52:AW52),2)</f>
        <v>0</v>
      </c>
      <c r="AU52" s="103">
        <f>ROUND(AU53,5)</f>
        <v>0</v>
      </c>
      <c r="AV52" s="102">
        <f>ROUND(AZ52*L26,2)</f>
        <v>0</v>
      </c>
      <c r="AW52" s="102">
        <f>ROUND(BA52*L27,2)</f>
        <v>0</v>
      </c>
      <c r="AX52" s="102">
        <f>ROUND(BB52*L26,2)</f>
        <v>0</v>
      </c>
      <c r="AY52" s="102">
        <f>ROUND(BC52*L27,2)</f>
        <v>0</v>
      </c>
      <c r="AZ52" s="102">
        <f t="shared" si="0"/>
        <v>0</v>
      </c>
      <c r="BA52" s="102">
        <f t="shared" si="0"/>
        <v>0</v>
      </c>
      <c r="BB52" s="102">
        <f t="shared" si="0"/>
        <v>0</v>
      </c>
      <c r="BC52" s="102">
        <f t="shared" si="0"/>
        <v>0</v>
      </c>
      <c r="BD52" s="104">
        <f t="shared" si="0"/>
        <v>0</v>
      </c>
      <c r="BS52" s="105" t="s">
        <v>75</v>
      </c>
      <c r="BT52" s="105" t="s">
        <v>83</v>
      </c>
      <c r="BU52" s="105" t="s">
        <v>77</v>
      </c>
      <c r="BV52" s="105" t="s">
        <v>78</v>
      </c>
      <c r="BW52" s="105" t="s">
        <v>84</v>
      </c>
      <c r="BX52" s="105" t="s">
        <v>7</v>
      </c>
      <c r="CL52" s="105" t="s">
        <v>21</v>
      </c>
      <c r="CM52" s="105" t="s">
        <v>85</v>
      </c>
    </row>
    <row r="53" spans="1:90" s="6" customFormat="1" ht="28.5" customHeight="1">
      <c r="A53" s="106" t="s">
        <v>86</v>
      </c>
      <c r="B53" s="107"/>
      <c r="C53" s="108"/>
      <c r="D53" s="108"/>
      <c r="E53" s="380" t="s">
        <v>87</v>
      </c>
      <c r="F53" s="380"/>
      <c r="G53" s="380"/>
      <c r="H53" s="380"/>
      <c r="I53" s="380"/>
      <c r="J53" s="108"/>
      <c r="K53" s="380" t="s">
        <v>88</v>
      </c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56">
        <f>'2017-44-1-SP - Soupis pra...'!J29</f>
        <v>0</v>
      </c>
      <c r="AH53" s="357"/>
      <c r="AI53" s="357"/>
      <c r="AJ53" s="357"/>
      <c r="AK53" s="357"/>
      <c r="AL53" s="357"/>
      <c r="AM53" s="357"/>
      <c r="AN53" s="356">
        <f>SUM(AG53,AT53)</f>
        <v>0</v>
      </c>
      <c r="AO53" s="357"/>
      <c r="AP53" s="357"/>
      <c r="AQ53" s="109" t="s">
        <v>89</v>
      </c>
      <c r="AR53" s="110"/>
      <c r="AS53" s="111">
        <v>0</v>
      </c>
      <c r="AT53" s="112">
        <f>ROUND(SUM(AV53:AW53),2)</f>
        <v>0</v>
      </c>
      <c r="AU53" s="113">
        <f>'2017-44-1-SP - Soupis pra...'!P91</f>
        <v>0</v>
      </c>
      <c r="AV53" s="112">
        <f>'2017-44-1-SP - Soupis pra...'!J32</f>
        <v>0</v>
      </c>
      <c r="AW53" s="112">
        <f>'2017-44-1-SP - Soupis pra...'!J33</f>
        <v>0</v>
      </c>
      <c r="AX53" s="112">
        <f>'2017-44-1-SP - Soupis pra...'!J34</f>
        <v>0</v>
      </c>
      <c r="AY53" s="112">
        <f>'2017-44-1-SP - Soupis pra...'!J35</f>
        <v>0</v>
      </c>
      <c r="AZ53" s="112">
        <f>'2017-44-1-SP - Soupis pra...'!F32</f>
        <v>0</v>
      </c>
      <c r="BA53" s="112">
        <f>'2017-44-1-SP - Soupis pra...'!F33</f>
        <v>0</v>
      </c>
      <c r="BB53" s="112">
        <f>'2017-44-1-SP - Soupis pra...'!F34</f>
        <v>0</v>
      </c>
      <c r="BC53" s="112">
        <f>'2017-44-1-SP - Soupis pra...'!F35</f>
        <v>0</v>
      </c>
      <c r="BD53" s="114">
        <f>'2017-44-1-SP - Soupis pra...'!F36</f>
        <v>0</v>
      </c>
      <c r="BT53" s="115" t="s">
        <v>85</v>
      </c>
      <c r="BV53" s="115" t="s">
        <v>78</v>
      </c>
      <c r="BW53" s="115" t="s">
        <v>90</v>
      </c>
      <c r="BX53" s="115" t="s">
        <v>84</v>
      </c>
      <c r="CL53" s="115" t="s">
        <v>21</v>
      </c>
    </row>
    <row r="54" spans="2:44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2:44" s="1" customFormat="1" ht="6.9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algorithmName="SHA-512" hashValue="o9RO3x6R6hzOMf1ZtGzcPNIcbuOnm+29cPAxAyjxSFluMWssKmDAFN3RAF4Hz0sOBxmUo7OxG8nFEBN6FWlOUA==" saltValue="tScCZgXpQTJMBrfx0/alr22s7s7wwci9+vsV6NJ7zdY51zC00G6qdI6KsKGBHQ7GwqAPsFbAgdnGwh+1TXVY9w==" spinCount="100000" sheet="1" objects="1" scenarios="1" formatColumns="0" formatRows="0"/>
  <mergeCells count="45">
    <mergeCell ref="D52:H52"/>
    <mergeCell ref="E53:I53"/>
    <mergeCell ref="K53:AF53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3" location="'2017-44-1-SP - Soupis pr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6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3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7"/>
      <c r="C1" s="117"/>
      <c r="D1" s="118" t="s">
        <v>1</v>
      </c>
      <c r="E1" s="117"/>
      <c r="F1" s="119" t="s">
        <v>91</v>
      </c>
      <c r="G1" s="389" t="s">
        <v>92</v>
      </c>
      <c r="H1" s="389"/>
      <c r="I1" s="120"/>
      <c r="J1" s="119" t="s">
        <v>93</v>
      </c>
      <c r="K1" s="118" t="s">
        <v>94</v>
      </c>
      <c r="L1" s="119" t="s">
        <v>95</v>
      </c>
      <c r="M1" s="119"/>
      <c r="N1" s="119"/>
      <c r="O1" s="119"/>
      <c r="P1" s="119"/>
      <c r="Q1" s="119"/>
      <c r="R1" s="119"/>
      <c r="S1" s="119"/>
      <c r="T1" s="11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" customHeight="1"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AT2" s="24" t="s">
        <v>90</v>
      </c>
      <c r="AZ2" s="121" t="s">
        <v>96</v>
      </c>
      <c r="BA2" s="121" t="s">
        <v>97</v>
      </c>
      <c r="BB2" s="121" t="s">
        <v>98</v>
      </c>
      <c r="BC2" s="121" t="s">
        <v>99</v>
      </c>
      <c r="BD2" s="121" t="s">
        <v>85</v>
      </c>
    </row>
    <row r="3" spans="2:56" ht="6.9" customHeight="1">
      <c r="B3" s="25"/>
      <c r="C3" s="26"/>
      <c r="D3" s="26"/>
      <c r="E3" s="26"/>
      <c r="F3" s="26"/>
      <c r="G3" s="26"/>
      <c r="H3" s="26"/>
      <c r="I3" s="122"/>
      <c r="J3" s="26"/>
      <c r="K3" s="27"/>
      <c r="AT3" s="24" t="s">
        <v>85</v>
      </c>
      <c r="AZ3" s="121" t="s">
        <v>100</v>
      </c>
      <c r="BA3" s="121" t="s">
        <v>101</v>
      </c>
      <c r="BB3" s="121" t="s">
        <v>102</v>
      </c>
      <c r="BC3" s="121" t="s">
        <v>103</v>
      </c>
      <c r="BD3" s="121" t="s">
        <v>85</v>
      </c>
    </row>
    <row r="4" spans="2:56" ht="36.9" customHeight="1">
      <c r="B4" s="28"/>
      <c r="C4" s="29"/>
      <c r="D4" s="30" t="s">
        <v>104</v>
      </c>
      <c r="E4" s="29"/>
      <c r="F4" s="29"/>
      <c r="G4" s="29"/>
      <c r="H4" s="29"/>
      <c r="I4" s="123"/>
      <c r="J4" s="29"/>
      <c r="K4" s="31"/>
      <c r="M4" s="32" t="s">
        <v>12</v>
      </c>
      <c r="AT4" s="24" t="s">
        <v>6</v>
      </c>
      <c r="AZ4" s="121" t="s">
        <v>105</v>
      </c>
      <c r="BA4" s="121" t="s">
        <v>106</v>
      </c>
      <c r="BB4" s="121" t="s">
        <v>102</v>
      </c>
      <c r="BC4" s="121" t="s">
        <v>107</v>
      </c>
      <c r="BD4" s="121" t="s">
        <v>85</v>
      </c>
    </row>
    <row r="5" spans="2:56" ht="6.9" customHeight="1">
      <c r="B5" s="28"/>
      <c r="C5" s="29"/>
      <c r="D5" s="29"/>
      <c r="E5" s="29"/>
      <c r="F5" s="29"/>
      <c r="G5" s="29"/>
      <c r="H5" s="29"/>
      <c r="I5" s="123"/>
      <c r="J5" s="29"/>
      <c r="K5" s="31"/>
      <c r="AZ5" s="121" t="s">
        <v>108</v>
      </c>
      <c r="BA5" s="121" t="s">
        <v>101</v>
      </c>
      <c r="BB5" s="121" t="s">
        <v>98</v>
      </c>
      <c r="BC5" s="121" t="s">
        <v>109</v>
      </c>
      <c r="BD5" s="121" t="s">
        <v>85</v>
      </c>
    </row>
    <row r="6" spans="2:56" ht="13.2">
      <c r="B6" s="28"/>
      <c r="C6" s="29"/>
      <c r="D6" s="37" t="s">
        <v>18</v>
      </c>
      <c r="E6" s="29"/>
      <c r="F6" s="29"/>
      <c r="G6" s="29"/>
      <c r="H6" s="29"/>
      <c r="I6" s="123"/>
      <c r="J6" s="29"/>
      <c r="K6" s="31"/>
      <c r="AZ6" s="121" t="s">
        <v>110</v>
      </c>
      <c r="BA6" s="121" t="s">
        <v>111</v>
      </c>
      <c r="BB6" s="121" t="s">
        <v>112</v>
      </c>
      <c r="BC6" s="121" t="s">
        <v>113</v>
      </c>
      <c r="BD6" s="121" t="s">
        <v>85</v>
      </c>
    </row>
    <row r="7" spans="2:56" ht="16.5" customHeight="1">
      <c r="B7" s="28"/>
      <c r="C7" s="29"/>
      <c r="D7" s="29"/>
      <c r="E7" s="381" t="str">
        <f>'Rekapitulace stavby'!K6</f>
        <v>Oprava oplocení areálu MŠ v ul. Kosmonautů, Sokolov</v>
      </c>
      <c r="F7" s="382"/>
      <c r="G7" s="382"/>
      <c r="H7" s="382"/>
      <c r="I7" s="123"/>
      <c r="J7" s="29"/>
      <c r="K7" s="31"/>
      <c r="AZ7" s="121" t="s">
        <v>114</v>
      </c>
      <c r="BA7" s="121" t="s">
        <v>115</v>
      </c>
      <c r="BB7" s="121" t="s">
        <v>116</v>
      </c>
      <c r="BC7" s="121" t="s">
        <v>117</v>
      </c>
      <c r="BD7" s="121" t="s">
        <v>85</v>
      </c>
    </row>
    <row r="8" spans="2:56" ht="13.2">
      <c r="B8" s="28"/>
      <c r="C8" s="29"/>
      <c r="D8" s="37" t="s">
        <v>118</v>
      </c>
      <c r="E8" s="29"/>
      <c r="F8" s="29"/>
      <c r="G8" s="29"/>
      <c r="H8" s="29"/>
      <c r="I8" s="123"/>
      <c r="J8" s="29"/>
      <c r="K8" s="31"/>
      <c r="AZ8" s="121" t="s">
        <v>119</v>
      </c>
      <c r="BA8" s="121" t="s">
        <v>115</v>
      </c>
      <c r="BB8" s="121" t="s">
        <v>116</v>
      </c>
      <c r="BC8" s="121" t="s">
        <v>120</v>
      </c>
      <c r="BD8" s="121" t="s">
        <v>85</v>
      </c>
    </row>
    <row r="9" spans="2:56" s="1" customFormat="1" ht="16.5" customHeight="1">
      <c r="B9" s="41"/>
      <c r="C9" s="42"/>
      <c r="D9" s="42"/>
      <c r="E9" s="381" t="s">
        <v>121</v>
      </c>
      <c r="F9" s="383"/>
      <c r="G9" s="383"/>
      <c r="H9" s="383"/>
      <c r="I9" s="124"/>
      <c r="J9" s="42"/>
      <c r="K9" s="45"/>
      <c r="AZ9" s="121" t="s">
        <v>122</v>
      </c>
      <c r="BA9" s="121" t="s">
        <v>123</v>
      </c>
      <c r="BB9" s="121" t="s">
        <v>116</v>
      </c>
      <c r="BC9" s="121" t="s">
        <v>124</v>
      </c>
      <c r="BD9" s="121" t="s">
        <v>85</v>
      </c>
    </row>
    <row r="10" spans="2:56" s="1" customFormat="1" ht="13.2">
      <c r="B10" s="41"/>
      <c r="C10" s="42"/>
      <c r="D10" s="37" t="s">
        <v>125</v>
      </c>
      <c r="E10" s="42"/>
      <c r="F10" s="42"/>
      <c r="G10" s="42"/>
      <c r="H10" s="42"/>
      <c r="I10" s="124"/>
      <c r="J10" s="42"/>
      <c r="K10" s="45"/>
      <c r="AZ10" s="121" t="s">
        <v>126</v>
      </c>
      <c r="BA10" s="121" t="s">
        <v>127</v>
      </c>
      <c r="BB10" s="121" t="s">
        <v>116</v>
      </c>
      <c r="BC10" s="121" t="s">
        <v>124</v>
      </c>
      <c r="BD10" s="121" t="s">
        <v>85</v>
      </c>
    </row>
    <row r="11" spans="2:56" s="1" customFormat="1" ht="36.9" customHeight="1">
      <c r="B11" s="41"/>
      <c r="C11" s="42"/>
      <c r="D11" s="42"/>
      <c r="E11" s="384" t="s">
        <v>128</v>
      </c>
      <c r="F11" s="383"/>
      <c r="G11" s="383"/>
      <c r="H11" s="383"/>
      <c r="I11" s="124"/>
      <c r="J11" s="42"/>
      <c r="K11" s="45"/>
      <c r="AZ11" s="121" t="s">
        <v>129</v>
      </c>
      <c r="BA11" s="121" t="s">
        <v>130</v>
      </c>
      <c r="BB11" s="121" t="s">
        <v>116</v>
      </c>
      <c r="BC11" s="121" t="s">
        <v>83</v>
      </c>
      <c r="BD11" s="121" t="s">
        <v>85</v>
      </c>
    </row>
    <row r="12" spans="2:11" s="1" customFormat="1" ht="12">
      <c r="B12" s="41"/>
      <c r="C12" s="42"/>
      <c r="D12" s="42"/>
      <c r="E12" s="42"/>
      <c r="F12" s="42"/>
      <c r="G12" s="42"/>
      <c r="H12" s="42"/>
      <c r="I12" s="124"/>
      <c r="J12" s="42"/>
      <c r="K12" s="45"/>
    </row>
    <row r="13" spans="2:11" s="1" customFormat="1" ht="14.4" customHeight="1">
      <c r="B13" s="41"/>
      <c r="C13" s="42"/>
      <c r="D13" s="37" t="s">
        <v>20</v>
      </c>
      <c r="E13" s="42"/>
      <c r="F13" s="35" t="s">
        <v>21</v>
      </c>
      <c r="G13" s="42"/>
      <c r="H13" s="42"/>
      <c r="I13" s="125" t="s">
        <v>22</v>
      </c>
      <c r="J13" s="35" t="s">
        <v>21</v>
      </c>
      <c r="K13" s="45"/>
    </row>
    <row r="14" spans="2:11" s="1" customFormat="1" ht="14.4" customHeight="1">
      <c r="B14" s="41"/>
      <c r="C14" s="42"/>
      <c r="D14" s="37" t="s">
        <v>23</v>
      </c>
      <c r="E14" s="42"/>
      <c r="F14" s="35" t="s">
        <v>24</v>
      </c>
      <c r="G14" s="42"/>
      <c r="H14" s="42"/>
      <c r="I14" s="125" t="s">
        <v>25</v>
      </c>
      <c r="J14" s="126" t="str">
        <f>'Rekapitulace stavby'!AN8</f>
        <v>27. 12. 2018</v>
      </c>
      <c r="K14" s="45"/>
    </row>
    <row r="15" spans="2:11" s="1" customFormat="1" ht="10.8" customHeight="1">
      <c r="B15" s="41"/>
      <c r="C15" s="42"/>
      <c r="D15" s="42"/>
      <c r="E15" s="42"/>
      <c r="F15" s="42"/>
      <c r="G15" s="42"/>
      <c r="H15" s="42"/>
      <c r="I15" s="124"/>
      <c r="J15" s="42"/>
      <c r="K15" s="45"/>
    </row>
    <row r="16" spans="2:11" s="1" customFormat="1" ht="14.4" customHeight="1">
      <c r="B16" s="41"/>
      <c r="C16" s="42"/>
      <c r="D16" s="37" t="s">
        <v>27</v>
      </c>
      <c r="E16" s="42"/>
      <c r="F16" s="42"/>
      <c r="G16" s="42"/>
      <c r="H16" s="42"/>
      <c r="I16" s="125" t="s">
        <v>28</v>
      </c>
      <c r="J16" s="35" t="s">
        <v>29</v>
      </c>
      <c r="K16" s="45"/>
    </row>
    <row r="17" spans="2:11" s="1" customFormat="1" ht="18" customHeight="1">
      <c r="B17" s="41"/>
      <c r="C17" s="42"/>
      <c r="D17" s="42"/>
      <c r="E17" s="35" t="s">
        <v>30</v>
      </c>
      <c r="F17" s="42"/>
      <c r="G17" s="42"/>
      <c r="H17" s="42"/>
      <c r="I17" s="125" t="s">
        <v>31</v>
      </c>
      <c r="J17" s="35" t="s">
        <v>32</v>
      </c>
      <c r="K17" s="45"/>
    </row>
    <row r="18" spans="2:11" s="1" customFormat="1" ht="6.9" customHeight="1">
      <c r="B18" s="41"/>
      <c r="C18" s="42"/>
      <c r="D18" s="42"/>
      <c r="E18" s="42"/>
      <c r="F18" s="42"/>
      <c r="G18" s="42"/>
      <c r="H18" s="42"/>
      <c r="I18" s="124"/>
      <c r="J18" s="42"/>
      <c r="K18" s="45"/>
    </row>
    <row r="19" spans="2:11" s="1" customFormat="1" ht="14.4" customHeight="1">
      <c r="B19" s="41"/>
      <c r="C19" s="42"/>
      <c r="D19" s="37" t="s">
        <v>33</v>
      </c>
      <c r="E19" s="42"/>
      <c r="F19" s="42"/>
      <c r="G19" s="42"/>
      <c r="H19" s="42"/>
      <c r="I19" s="125" t="s">
        <v>28</v>
      </c>
      <c r="J19" s="35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>IF('Rekapitulace stavby'!E14="Vyplň údaj","",IF('Rekapitulace stavby'!E14="","",'Rekapitulace stavby'!E14))</f>
        <v/>
      </c>
      <c r="F20" s="42"/>
      <c r="G20" s="42"/>
      <c r="H20" s="42"/>
      <c r="I20" s="125" t="s">
        <v>31</v>
      </c>
      <c r="J20" s="35" t="str">
        <f>IF('Rekapitulace stavby'!AN14="Vyplň údaj","",IF('Rekapitulace stavby'!AN14="","",'Rekapitulace stavby'!AN14))</f>
        <v/>
      </c>
      <c r="K20" s="45"/>
    </row>
    <row r="21" spans="2:11" s="1" customFormat="1" ht="6.9" customHeight="1">
      <c r="B21" s="41"/>
      <c r="C21" s="42"/>
      <c r="D21" s="42"/>
      <c r="E21" s="42"/>
      <c r="F21" s="42"/>
      <c r="G21" s="42"/>
      <c r="H21" s="42"/>
      <c r="I21" s="124"/>
      <c r="J21" s="42"/>
      <c r="K21" s="45"/>
    </row>
    <row r="22" spans="2:11" s="1" customFormat="1" ht="14.4" customHeight="1">
      <c r="B22" s="41"/>
      <c r="C22" s="42"/>
      <c r="D22" s="37" t="s">
        <v>35</v>
      </c>
      <c r="E22" s="42"/>
      <c r="F22" s="42"/>
      <c r="G22" s="42"/>
      <c r="H22" s="42"/>
      <c r="I22" s="125" t="s">
        <v>28</v>
      </c>
      <c r="J22" s="35" t="s">
        <v>36</v>
      </c>
      <c r="K22" s="45"/>
    </row>
    <row r="23" spans="2:11" s="1" customFormat="1" ht="18" customHeight="1">
      <c r="B23" s="41"/>
      <c r="C23" s="42"/>
      <c r="D23" s="42"/>
      <c r="E23" s="35" t="s">
        <v>37</v>
      </c>
      <c r="F23" s="42"/>
      <c r="G23" s="42"/>
      <c r="H23" s="42"/>
      <c r="I23" s="125" t="s">
        <v>31</v>
      </c>
      <c r="J23" s="35" t="s">
        <v>38</v>
      </c>
      <c r="K23" s="45"/>
    </row>
    <row r="24" spans="2:11" s="1" customFormat="1" ht="6.9" customHeight="1">
      <c r="B24" s="41"/>
      <c r="C24" s="42"/>
      <c r="D24" s="42"/>
      <c r="E24" s="42"/>
      <c r="F24" s="42"/>
      <c r="G24" s="42"/>
      <c r="H24" s="42"/>
      <c r="I24" s="124"/>
      <c r="J24" s="42"/>
      <c r="K24" s="45"/>
    </row>
    <row r="25" spans="2:11" s="1" customFormat="1" ht="14.4" customHeight="1">
      <c r="B25" s="41"/>
      <c r="C25" s="42"/>
      <c r="D25" s="37" t="s">
        <v>40</v>
      </c>
      <c r="E25" s="42"/>
      <c r="F25" s="42"/>
      <c r="G25" s="42"/>
      <c r="H25" s="42"/>
      <c r="I25" s="124"/>
      <c r="J25" s="42"/>
      <c r="K25" s="45"/>
    </row>
    <row r="26" spans="2:11" s="7" customFormat="1" ht="16.5" customHeight="1">
      <c r="B26" s="127"/>
      <c r="C26" s="128"/>
      <c r="D26" s="128"/>
      <c r="E26" s="369" t="s">
        <v>21</v>
      </c>
      <c r="F26" s="369"/>
      <c r="G26" s="369"/>
      <c r="H26" s="369"/>
      <c r="I26" s="129"/>
      <c r="J26" s="128"/>
      <c r="K26" s="130"/>
    </row>
    <row r="27" spans="2:11" s="1" customFormat="1" ht="6.9" customHeight="1">
      <c r="B27" s="41"/>
      <c r="C27" s="42"/>
      <c r="D27" s="42"/>
      <c r="E27" s="42"/>
      <c r="F27" s="42"/>
      <c r="G27" s="42"/>
      <c r="H27" s="42"/>
      <c r="I27" s="124"/>
      <c r="J27" s="42"/>
      <c r="K27" s="45"/>
    </row>
    <row r="28" spans="2:11" s="1" customFormat="1" ht="6.9" customHeight="1">
      <c r="B28" s="41"/>
      <c r="C28" s="42"/>
      <c r="D28" s="85"/>
      <c r="E28" s="85"/>
      <c r="F28" s="85"/>
      <c r="G28" s="85"/>
      <c r="H28" s="85"/>
      <c r="I28" s="131"/>
      <c r="J28" s="85"/>
      <c r="K28" s="132"/>
    </row>
    <row r="29" spans="2:11" s="1" customFormat="1" ht="25.35" customHeight="1">
      <c r="B29" s="41"/>
      <c r="C29" s="42"/>
      <c r="D29" s="133" t="s">
        <v>42</v>
      </c>
      <c r="E29" s="42"/>
      <c r="F29" s="42"/>
      <c r="G29" s="42"/>
      <c r="H29" s="42"/>
      <c r="I29" s="124"/>
      <c r="J29" s="134">
        <f>ROUND(J91,2)</f>
        <v>0</v>
      </c>
      <c r="K29" s="45"/>
    </row>
    <row r="30" spans="2:11" s="1" customFormat="1" ht="6.9" customHeight="1">
      <c r="B30" s="41"/>
      <c r="C30" s="42"/>
      <c r="D30" s="85"/>
      <c r="E30" s="85"/>
      <c r="F30" s="85"/>
      <c r="G30" s="85"/>
      <c r="H30" s="85"/>
      <c r="I30" s="131"/>
      <c r="J30" s="85"/>
      <c r="K30" s="132"/>
    </row>
    <row r="31" spans="2:11" s="1" customFormat="1" ht="14.4" customHeight="1">
      <c r="B31" s="41"/>
      <c r="C31" s="42"/>
      <c r="D31" s="42"/>
      <c r="E31" s="42"/>
      <c r="F31" s="46" t="s">
        <v>44</v>
      </c>
      <c r="G31" s="42"/>
      <c r="H31" s="42"/>
      <c r="I31" s="135" t="s">
        <v>43</v>
      </c>
      <c r="J31" s="46" t="s">
        <v>45</v>
      </c>
      <c r="K31" s="45"/>
    </row>
    <row r="32" spans="2:11" s="1" customFormat="1" ht="14.4" customHeight="1">
      <c r="B32" s="41"/>
      <c r="C32" s="42"/>
      <c r="D32" s="49" t="s">
        <v>46</v>
      </c>
      <c r="E32" s="49" t="s">
        <v>47</v>
      </c>
      <c r="F32" s="136">
        <f>ROUND(SUM(BE91:BE212),2)</f>
        <v>0</v>
      </c>
      <c r="G32" s="42"/>
      <c r="H32" s="42"/>
      <c r="I32" s="137">
        <v>0.21</v>
      </c>
      <c r="J32" s="136">
        <f>ROUND(ROUND((SUM(BE91:BE212)),2)*I32,2)</f>
        <v>0</v>
      </c>
      <c r="K32" s="45"/>
    </row>
    <row r="33" spans="2:11" s="1" customFormat="1" ht="14.4" customHeight="1">
      <c r="B33" s="41"/>
      <c r="C33" s="42"/>
      <c r="D33" s="42"/>
      <c r="E33" s="49" t="s">
        <v>48</v>
      </c>
      <c r="F33" s="136">
        <f>ROUND(SUM(BF91:BF212),2)</f>
        <v>0</v>
      </c>
      <c r="G33" s="42"/>
      <c r="H33" s="42"/>
      <c r="I33" s="137">
        <v>0.15</v>
      </c>
      <c r="J33" s="136">
        <f>ROUND(ROUND((SUM(BF91:BF212)),2)*I33,2)</f>
        <v>0</v>
      </c>
      <c r="K33" s="45"/>
    </row>
    <row r="34" spans="2:11" s="1" customFormat="1" ht="14.4" customHeight="1" hidden="1">
      <c r="B34" s="41"/>
      <c r="C34" s="42"/>
      <c r="D34" s="42"/>
      <c r="E34" s="49" t="s">
        <v>49</v>
      </c>
      <c r="F34" s="136">
        <f>ROUND(SUM(BG91:BG212),2)</f>
        <v>0</v>
      </c>
      <c r="G34" s="42"/>
      <c r="H34" s="42"/>
      <c r="I34" s="137">
        <v>0.21</v>
      </c>
      <c r="J34" s="136">
        <v>0</v>
      </c>
      <c r="K34" s="45"/>
    </row>
    <row r="35" spans="2:11" s="1" customFormat="1" ht="14.4" customHeight="1" hidden="1">
      <c r="B35" s="41"/>
      <c r="C35" s="42"/>
      <c r="D35" s="42"/>
      <c r="E35" s="49" t="s">
        <v>50</v>
      </c>
      <c r="F35" s="136">
        <f>ROUND(SUM(BH91:BH212),2)</f>
        <v>0</v>
      </c>
      <c r="G35" s="42"/>
      <c r="H35" s="42"/>
      <c r="I35" s="137">
        <v>0.15</v>
      </c>
      <c r="J35" s="136">
        <v>0</v>
      </c>
      <c r="K35" s="45"/>
    </row>
    <row r="36" spans="2:11" s="1" customFormat="1" ht="14.4" customHeight="1" hidden="1">
      <c r="B36" s="41"/>
      <c r="C36" s="42"/>
      <c r="D36" s="42"/>
      <c r="E36" s="49" t="s">
        <v>51</v>
      </c>
      <c r="F36" s="136">
        <f>ROUND(SUM(BI91:BI212),2)</f>
        <v>0</v>
      </c>
      <c r="G36" s="42"/>
      <c r="H36" s="42"/>
      <c r="I36" s="137">
        <v>0</v>
      </c>
      <c r="J36" s="136">
        <v>0</v>
      </c>
      <c r="K36" s="45"/>
    </row>
    <row r="37" spans="2:11" s="1" customFormat="1" ht="6.9" customHeight="1">
      <c r="B37" s="41"/>
      <c r="C37" s="42"/>
      <c r="D37" s="42"/>
      <c r="E37" s="42"/>
      <c r="F37" s="42"/>
      <c r="G37" s="42"/>
      <c r="H37" s="42"/>
      <c r="I37" s="124"/>
      <c r="J37" s="42"/>
      <c r="K37" s="45"/>
    </row>
    <row r="38" spans="2:11" s="1" customFormat="1" ht="25.35" customHeight="1">
      <c r="B38" s="41"/>
      <c r="C38" s="138"/>
      <c r="D38" s="139" t="s">
        <v>52</v>
      </c>
      <c r="E38" s="79"/>
      <c r="F38" s="79"/>
      <c r="G38" s="140" t="s">
        <v>53</v>
      </c>
      <c r="H38" s="141" t="s">
        <v>54</v>
      </c>
      <c r="I38" s="142"/>
      <c r="J38" s="143">
        <f>SUM(J29:J36)</f>
        <v>0</v>
      </c>
      <c r="K38" s="144"/>
    </row>
    <row r="39" spans="2:11" s="1" customFormat="1" ht="14.4" customHeight="1">
      <c r="B39" s="56"/>
      <c r="C39" s="57"/>
      <c r="D39" s="57"/>
      <c r="E39" s="57"/>
      <c r="F39" s="57"/>
      <c r="G39" s="57"/>
      <c r="H39" s="57"/>
      <c r="I39" s="145"/>
      <c r="J39" s="57"/>
      <c r="K39" s="58"/>
    </row>
    <row r="43" spans="2:11" s="1" customFormat="1" ht="6.9" customHeight="1">
      <c r="B43" s="146"/>
      <c r="C43" s="147"/>
      <c r="D43" s="147"/>
      <c r="E43" s="147"/>
      <c r="F43" s="147"/>
      <c r="G43" s="147"/>
      <c r="H43" s="147"/>
      <c r="I43" s="148"/>
      <c r="J43" s="147"/>
      <c r="K43" s="149"/>
    </row>
    <row r="44" spans="2:11" s="1" customFormat="1" ht="36.9" customHeight="1">
      <c r="B44" s="41"/>
      <c r="C44" s="30" t="s">
        <v>131</v>
      </c>
      <c r="D44" s="42"/>
      <c r="E44" s="42"/>
      <c r="F44" s="42"/>
      <c r="G44" s="42"/>
      <c r="H44" s="42"/>
      <c r="I44" s="124"/>
      <c r="J44" s="42"/>
      <c r="K44" s="45"/>
    </row>
    <row r="45" spans="2:11" s="1" customFormat="1" ht="6.9" customHeight="1">
      <c r="B45" s="41"/>
      <c r="C45" s="42"/>
      <c r="D45" s="42"/>
      <c r="E45" s="42"/>
      <c r="F45" s="42"/>
      <c r="G45" s="42"/>
      <c r="H45" s="42"/>
      <c r="I45" s="124"/>
      <c r="J45" s="42"/>
      <c r="K45" s="45"/>
    </row>
    <row r="46" spans="2:11" s="1" customFormat="1" ht="14.4" customHeight="1">
      <c r="B46" s="41"/>
      <c r="C46" s="37" t="s">
        <v>18</v>
      </c>
      <c r="D46" s="42"/>
      <c r="E46" s="42"/>
      <c r="F46" s="42"/>
      <c r="G46" s="42"/>
      <c r="H46" s="42"/>
      <c r="I46" s="124"/>
      <c r="J46" s="42"/>
      <c r="K46" s="45"/>
    </row>
    <row r="47" spans="2:11" s="1" customFormat="1" ht="16.5" customHeight="1">
      <c r="B47" s="41"/>
      <c r="C47" s="42"/>
      <c r="D47" s="42"/>
      <c r="E47" s="381" t="str">
        <f>E7</f>
        <v>Oprava oplocení areálu MŠ v ul. Kosmonautů, Sokolov</v>
      </c>
      <c r="F47" s="382"/>
      <c r="G47" s="382"/>
      <c r="H47" s="382"/>
      <c r="I47" s="124"/>
      <c r="J47" s="42"/>
      <c r="K47" s="45"/>
    </row>
    <row r="48" spans="2:11" ht="13.2">
      <c r="B48" s="28"/>
      <c r="C48" s="37" t="s">
        <v>118</v>
      </c>
      <c r="D48" s="29"/>
      <c r="E48" s="29"/>
      <c r="F48" s="29"/>
      <c r="G48" s="29"/>
      <c r="H48" s="29"/>
      <c r="I48" s="123"/>
      <c r="J48" s="29"/>
      <c r="K48" s="31"/>
    </row>
    <row r="49" spans="2:11" s="1" customFormat="1" ht="16.5" customHeight="1">
      <c r="B49" s="41"/>
      <c r="C49" s="42"/>
      <c r="D49" s="42"/>
      <c r="E49" s="381" t="s">
        <v>121</v>
      </c>
      <c r="F49" s="383"/>
      <c r="G49" s="383"/>
      <c r="H49" s="383"/>
      <c r="I49" s="124"/>
      <c r="J49" s="42"/>
      <c r="K49" s="45"/>
    </row>
    <row r="50" spans="2:11" s="1" customFormat="1" ht="14.4" customHeight="1">
      <c r="B50" s="41"/>
      <c r="C50" s="37" t="s">
        <v>125</v>
      </c>
      <c r="D50" s="42"/>
      <c r="E50" s="42"/>
      <c r="F50" s="42"/>
      <c r="G50" s="42"/>
      <c r="H50" s="42"/>
      <c r="I50" s="124"/>
      <c r="J50" s="42"/>
      <c r="K50" s="45"/>
    </row>
    <row r="51" spans="2:11" s="1" customFormat="1" ht="17.25" customHeight="1">
      <c r="B51" s="41"/>
      <c r="C51" s="42"/>
      <c r="D51" s="42"/>
      <c r="E51" s="384" t="str">
        <f>E11</f>
        <v>2017-44-1-SP - Soupis prací - Oplocení</v>
      </c>
      <c r="F51" s="383"/>
      <c r="G51" s="383"/>
      <c r="H51" s="383"/>
      <c r="I51" s="124"/>
      <c r="J51" s="42"/>
      <c r="K51" s="45"/>
    </row>
    <row r="52" spans="2:11" s="1" customFormat="1" ht="6.9" customHeight="1">
      <c r="B52" s="41"/>
      <c r="C52" s="42"/>
      <c r="D52" s="42"/>
      <c r="E52" s="42"/>
      <c r="F52" s="42"/>
      <c r="G52" s="42"/>
      <c r="H52" s="42"/>
      <c r="I52" s="124"/>
      <c r="J52" s="42"/>
      <c r="K52" s="45"/>
    </row>
    <row r="53" spans="2:11" s="1" customFormat="1" ht="18" customHeight="1">
      <c r="B53" s="41"/>
      <c r="C53" s="37" t="s">
        <v>23</v>
      </c>
      <c r="D53" s="42"/>
      <c r="E53" s="42"/>
      <c r="F53" s="35" t="str">
        <f>F14</f>
        <v>areál MŠ v ul. Kosmonautů, Sokolov, Karlovarský kr</v>
      </c>
      <c r="G53" s="42"/>
      <c r="H53" s="42"/>
      <c r="I53" s="125" t="s">
        <v>25</v>
      </c>
      <c r="J53" s="126" t="str">
        <f>IF(J14="","",J14)</f>
        <v>27. 12. 2018</v>
      </c>
      <c r="K53" s="45"/>
    </row>
    <row r="54" spans="2:11" s="1" customFormat="1" ht="6.9" customHeight="1">
      <c r="B54" s="41"/>
      <c r="C54" s="42"/>
      <c r="D54" s="42"/>
      <c r="E54" s="42"/>
      <c r="F54" s="42"/>
      <c r="G54" s="42"/>
      <c r="H54" s="42"/>
      <c r="I54" s="124"/>
      <c r="J54" s="42"/>
      <c r="K54" s="45"/>
    </row>
    <row r="55" spans="2:11" s="1" customFormat="1" ht="13.2">
      <c r="B55" s="41"/>
      <c r="C55" s="37" t="s">
        <v>27</v>
      </c>
      <c r="D55" s="42"/>
      <c r="E55" s="42"/>
      <c r="F55" s="35" t="str">
        <f>E17</f>
        <v>Město Sokolov</v>
      </c>
      <c r="G55" s="42"/>
      <c r="H55" s="42"/>
      <c r="I55" s="125" t="s">
        <v>35</v>
      </c>
      <c r="J55" s="369" t="str">
        <f>E23</f>
        <v>Ing. Martin Haueisen</v>
      </c>
      <c r="K55" s="45"/>
    </row>
    <row r="56" spans="2:11" s="1" customFormat="1" ht="14.4" customHeight="1">
      <c r="B56" s="41"/>
      <c r="C56" s="37" t="s">
        <v>33</v>
      </c>
      <c r="D56" s="42"/>
      <c r="E56" s="42"/>
      <c r="F56" s="35" t="str">
        <f>IF(E20="","",E20)</f>
        <v/>
      </c>
      <c r="G56" s="42"/>
      <c r="H56" s="42"/>
      <c r="I56" s="124"/>
      <c r="J56" s="385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4"/>
      <c r="J57" s="42"/>
      <c r="K57" s="45"/>
    </row>
    <row r="58" spans="2:11" s="1" customFormat="1" ht="29.25" customHeight="1">
      <c r="B58" s="41"/>
      <c r="C58" s="150" t="s">
        <v>132</v>
      </c>
      <c r="D58" s="138"/>
      <c r="E58" s="138"/>
      <c r="F58" s="138"/>
      <c r="G58" s="138"/>
      <c r="H58" s="138"/>
      <c r="I58" s="151"/>
      <c r="J58" s="152" t="s">
        <v>133</v>
      </c>
      <c r="K58" s="153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4"/>
      <c r="J59" s="42"/>
      <c r="K59" s="45"/>
    </row>
    <row r="60" spans="2:47" s="1" customFormat="1" ht="29.25" customHeight="1">
      <c r="B60" s="41"/>
      <c r="C60" s="154" t="s">
        <v>134</v>
      </c>
      <c r="D60" s="42"/>
      <c r="E60" s="42"/>
      <c r="F60" s="42"/>
      <c r="G60" s="42"/>
      <c r="H60" s="42"/>
      <c r="I60" s="124"/>
      <c r="J60" s="134">
        <f>J91</f>
        <v>0</v>
      </c>
      <c r="K60" s="45"/>
      <c r="AU60" s="24" t="s">
        <v>135</v>
      </c>
    </row>
    <row r="61" spans="2:11" s="8" customFormat="1" ht="24.9" customHeight="1">
      <c r="B61" s="155"/>
      <c r="C61" s="156"/>
      <c r="D61" s="157" t="s">
        <v>136</v>
      </c>
      <c r="E61" s="158"/>
      <c r="F61" s="158"/>
      <c r="G61" s="158"/>
      <c r="H61" s="158"/>
      <c r="I61" s="159"/>
      <c r="J61" s="160">
        <f>J92</f>
        <v>0</v>
      </c>
      <c r="K61" s="161"/>
    </row>
    <row r="62" spans="2:11" s="9" customFormat="1" ht="19.95" customHeight="1">
      <c r="B62" s="162"/>
      <c r="C62" s="163"/>
      <c r="D62" s="164" t="s">
        <v>137</v>
      </c>
      <c r="E62" s="165"/>
      <c r="F62" s="165"/>
      <c r="G62" s="165"/>
      <c r="H62" s="165"/>
      <c r="I62" s="166"/>
      <c r="J62" s="167">
        <f>J93</f>
        <v>0</v>
      </c>
      <c r="K62" s="168"/>
    </row>
    <row r="63" spans="2:11" s="9" customFormat="1" ht="19.95" customHeight="1">
      <c r="B63" s="162"/>
      <c r="C63" s="163"/>
      <c r="D63" s="164" t="s">
        <v>138</v>
      </c>
      <c r="E63" s="165"/>
      <c r="F63" s="165"/>
      <c r="G63" s="165"/>
      <c r="H63" s="165"/>
      <c r="I63" s="166"/>
      <c r="J63" s="167">
        <f>J126</f>
        <v>0</v>
      </c>
      <c r="K63" s="168"/>
    </row>
    <row r="64" spans="2:11" s="9" customFormat="1" ht="19.95" customHeight="1">
      <c r="B64" s="162"/>
      <c r="C64" s="163"/>
      <c r="D64" s="164" t="s">
        <v>139</v>
      </c>
      <c r="E64" s="165"/>
      <c r="F64" s="165"/>
      <c r="G64" s="165"/>
      <c r="H64" s="165"/>
      <c r="I64" s="166"/>
      <c r="J64" s="167">
        <f>J130</f>
        <v>0</v>
      </c>
      <c r="K64" s="168"/>
    </row>
    <row r="65" spans="2:11" s="9" customFormat="1" ht="19.95" customHeight="1">
      <c r="B65" s="162"/>
      <c r="C65" s="163"/>
      <c r="D65" s="164" t="s">
        <v>140</v>
      </c>
      <c r="E65" s="165"/>
      <c r="F65" s="165"/>
      <c r="G65" s="165"/>
      <c r="H65" s="165"/>
      <c r="I65" s="166"/>
      <c r="J65" s="167">
        <f>J146</f>
        <v>0</v>
      </c>
      <c r="K65" s="168"/>
    </row>
    <row r="66" spans="2:11" s="9" customFormat="1" ht="19.95" customHeight="1">
      <c r="B66" s="162"/>
      <c r="C66" s="163"/>
      <c r="D66" s="164" t="s">
        <v>141</v>
      </c>
      <c r="E66" s="165"/>
      <c r="F66" s="165"/>
      <c r="G66" s="165"/>
      <c r="H66" s="165"/>
      <c r="I66" s="166"/>
      <c r="J66" s="167">
        <f>J197</f>
        <v>0</v>
      </c>
      <c r="K66" s="168"/>
    </row>
    <row r="67" spans="2:11" s="9" customFormat="1" ht="19.95" customHeight="1">
      <c r="B67" s="162"/>
      <c r="C67" s="163"/>
      <c r="D67" s="164" t="s">
        <v>142</v>
      </c>
      <c r="E67" s="165"/>
      <c r="F67" s="165"/>
      <c r="G67" s="165"/>
      <c r="H67" s="165"/>
      <c r="I67" s="166"/>
      <c r="J67" s="167">
        <f>J204</f>
        <v>0</v>
      </c>
      <c r="K67" s="168"/>
    </row>
    <row r="68" spans="2:11" s="8" customFormat="1" ht="24.9" customHeight="1">
      <c r="B68" s="155"/>
      <c r="C68" s="156"/>
      <c r="D68" s="157" t="s">
        <v>143</v>
      </c>
      <c r="E68" s="158"/>
      <c r="F68" s="158"/>
      <c r="G68" s="158"/>
      <c r="H68" s="158"/>
      <c r="I68" s="159"/>
      <c r="J68" s="160">
        <f>J206</f>
        <v>0</v>
      </c>
      <c r="K68" s="161"/>
    </row>
    <row r="69" spans="2:11" s="9" customFormat="1" ht="19.95" customHeight="1">
      <c r="B69" s="162"/>
      <c r="C69" s="163"/>
      <c r="D69" s="164" t="s">
        <v>144</v>
      </c>
      <c r="E69" s="165"/>
      <c r="F69" s="165"/>
      <c r="G69" s="165"/>
      <c r="H69" s="165"/>
      <c r="I69" s="166"/>
      <c r="J69" s="167">
        <f>J207</f>
        <v>0</v>
      </c>
      <c r="K69" s="168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24"/>
      <c r="J70" s="42"/>
      <c r="K70" s="45"/>
    </row>
    <row r="71" spans="2:11" s="1" customFormat="1" ht="6.9" customHeight="1">
      <c r="B71" s="56"/>
      <c r="C71" s="57"/>
      <c r="D71" s="57"/>
      <c r="E71" s="57"/>
      <c r="F71" s="57"/>
      <c r="G71" s="57"/>
      <c r="H71" s="57"/>
      <c r="I71" s="145"/>
      <c r="J71" s="57"/>
      <c r="K71" s="58"/>
    </row>
    <row r="75" spans="2:12" s="1" customFormat="1" ht="6.9" customHeight="1">
      <c r="B75" s="59"/>
      <c r="C75" s="60"/>
      <c r="D75" s="60"/>
      <c r="E75" s="60"/>
      <c r="F75" s="60"/>
      <c r="G75" s="60"/>
      <c r="H75" s="60"/>
      <c r="I75" s="148"/>
      <c r="J75" s="60"/>
      <c r="K75" s="60"/>
      <c r="L75" s="61"/>
    </row>
    <row r="76" spans="2:12" s="1" customFormat="1" ht="36.9" customHeight="1">
      <c r="B76" s="41"/>
      <c r="C76" s="62" t="s">
        <v>145</v>
      </c>
      <c r="D76" s="63"/>
      <c r="E76" s="63"/>
      <c r="F76" s="63"/>
      <c r="G76" s="63"/>
      <c r="H76" s="63"/>
      <c r="I76" s="169"/>
      <c r="J76" s="63"/>
      <c r="K76" s="63"/>
      <c r="L76" s="61"/>
    </row>
    <row r="77" spans="2:12" s="1" customFormat="1" ht="6.9" customHeight="1">
      <c r="B77" s="41"/>
      <c r="C77" s="63"/>
      <c r="D77" s="63"/>
      <c r="E77" s="63"/>
      <c r="F77" s="63"/>
      <c r="G77" s="63"/>
      <c r="H77" s="63"/>
      <c r="I77" s="169"/>
      <c r="J77" s="63"/>
      <c r="K77" s="63"/>
      <c r="L77" s="61"/>
    </row>
    <row r="78" spans="2:12" s="1" customFormat="1" ht="14.4" customHeight="1">
      <c r="B78" s="41"/>
      <c r="C78" s="65" t="s">
        <v>18</v>
      </c>
      <c r="D78" s="63"/>
      <c r="E78" s="63"/>
      <c r="F78" s="63"/>
      <c r="G78" s="63"/>
      <c r="H78" s="63"/>
      <c r="I78" s="169"/>
      <c r="J78" s="63"/>
      <c r="K78" s="63"/>
      <c r="L78" s="61"/>
    </row>
    <row r="79" spans="2:12" s="1" customFormat="1" ht="16.5" customHeight="1">
      <c r="B79" s="41"/>
      <c r="C79" s="63"/>
      <c r="D79" s="63"/>
      <c r="E79" s="386" t="str">
        <f>E7</f>
        <v>Oprava oplocení areálu MŠ v ul. Kosmonautů, Sokolov</v>
      </c>
      <c r="F79" s="387"/>
      <c r="G79" s="387"/>
      <c r="H79" s="387"/>
      <c r="I79" s="169"/>
      <c r="J79" s="63"/>
      <c r="K79" s="63"/>
      <c r="L79" s="61"/>
    </row>
    <row r="80" spans="2:12" ht="13.2">
      <c r="B80" s="28"/>
      <c r="C80" s="65" t="s">
        <v>118</v>
      </c>
      <c r="D80" s="170"/>
      <c r="E80" s="170"/>
      <c r="F80" s="170"/>
      <c r="G80" s="170"/>
      <c r="H80" s="170"/>
      <c r="J80" s="170"/>
      <c r="K80" s="170"/>
      <c r="L80" s="171"/>
    </row>
    <row r="81" spans="2:12" s="1" customFormat="1" ht="16.5" customHeight="1">
      <c r="B81" s="41"/>
      <c r="C81" s="63"/>
      <c r="D81" s="63"/>
      <c r="E81" s="386" t="s">
        <v>121</v>
      </c>
      <c r="F81" s="388"/>
      <c r="G81" s="388"/>
      <c r="H81" s="388"/>
      <c r="I81" s="169"/>
      <c r="J81" s="63"/>
      <c r="K81" s="63"/>
      <c r="L81" s="61"/>
    </row>
    <row r="82" spans="2:12" s="1" customFormat="1" ht="14.4" customHeight="1">
      <c r="B82" s="41"/>
      <c r="C82" s="65" t="s">
        <v>125</v>
      </c>
      <c r="D82" s="63"/>
      <c r="E82" s="63"/>
      <c r="F82" s="63"/>
      <c r="G82" s="63"/>
      <c r="H82" s="63"/>
      <c r="I82" s="169"/>
      <c r="J82" s="63"/>
      <c r="K82" s="63"/>
      <c r="L82" s="61"/>
    </row>
    <row r="83" spans="2:12" s="1" customFormat="1" ht="17.25" customHeight="1">
      <c r="B83" s="41"/>
      <c r="C83" s="63"/>
      <c r="D83" s="63"/>
      <c r="E83" s="376" t="str">
        <f>E11</f>
        <v>2017-44-1-SP - Soupis prací - Oplocení</v>
      </c>
      <c r="F83" s="388"/>
      <c r="G83" s="388"/>
      <c r="H83" s="388"/>
      <c r="I83" s="169"/>
      <c r="J83" s="63"/>
      <c r="K83" s="63"/>
      <c r="L83" s="61"/>
    </row>
    <row r="84" spans="2:12" s="1" customFormat="1" ht="6.9" customHeight="1">
      <c r="B84" s="41"/>
      <c r="C84" s="63"/>
      <c r="D84" s="63"/>
      <c r="E84" s="63"/>
      <c r="F84" s="63"/>
      <c r="G84" s="63"/>
      <c r="H84" s="63"/>
      <c r="I84" s="169"/>
      <c r="J84" s="63"/>
      <c r="K84" s="63"/>
      <c r="L84" s="61"/>
    </row>
    <row r="85" spans="2:12" s="1" customFormat="1" ht="18" customHeight="1">
      <c r="B85" s="41"/>
      <c r="C85" s="65" t="s">
        <v>23</v>
      </c>
      <c r="D85" s="63"/>
      <c r="E85" s="63"/>
      <c r="F85" s="172" t="str">
        <f>F14</f>
        <v>areál MŠ v ul. Kosmonautů, Sokolov, Karlovarský kr</v>
      </c>
      <c r="G85" s="63"/>
      <c r="H85" s="63"/>
      <c r="I85" s="173" t="s">
        <v>25</v>
      </c>
      <c r="J85" s="73" t="str">
        <f>IF(J14="","",J14)</f>
        <v>27. 12. 2018</v>
      </c>
      <c r="K85" s="63"/>
      <c r="L85" s="61"/>
    </row>
    <row r="86" spans="2:12" s="1" customFormat="1" ht="6.9" customHeight="1">
      <c r="B86" s="41"/>
      <c r="C86" s="63"/>
      <c r="D86" s="63"/>
      <c r="E86" s="63"/>
      <c r="F86" s="63"/>
      <c r="G86" s="63"/>
      <c r="H86" s="63"/>
      <c r="I86" s="169"/>
      <c r="J86" s="63"/>
      <c r="K86" s="63"/>
      <c r="L86" s="61"/>
    </row>
    <row r="87" spans="2:12" s="1" customFormat="1" ht="13.2">
      <c r="B87" s="41"/>
      <c r="C87" s="65" t="s">
        <v>27</v>
      </c>
      <c r="D87" s="63"/>
      <c r="E87" s="63"/>
      <c r="F87" s="172" t="str">
        <f>E17</f>
        <v>Město Sokolov</v>
      </c>
      <c r="G87" s="63"/>
      <c r="H87" s="63"/>
      <c r="I87" s="173" t="s">
        <v>35</v>
      </c>
      <c r="J87" s="172" t="str">
        <f>E23</f>
        <v>Ing. Martin Haueisen</v>
      </c>
      <c r="K87" s="63"/>
      <c r="L87" s="61"/>
    </row>
    <row r="88" spans="2:12" s="1" customFormat="1" ht="14.4" customHeight="1">
      <c r="B88" s="41"/>
      <c r="C88" s="65" t="s">
        <v>33</v>
      </c>
      <c r="D88" s="63"/>
      <c r="E88" s="63"/>
      <c r="F88" s="172" t="str">
        <f>IF(E20="","",E20)</f>
        <v/>
      </c>
      <c r="G88" s="63"/>
      <c r="H88" s="63"/>
      <c r="I88" s="169"/>
      <c r="J88" s="63"/>
      <c r="K88" s="63"/>
      <c r="L88" s="61"/>
    </row>
    <row r="89" spans="2:12" s="1" customFormat="1" ht="10.35" customHeight="1">
      <c r="B89" s="41"/>
      <c r="C89" s="63"/>
      <c r="D89" s="63"/>
      <c r="E89" s="63"/>
      <c r="F89" s="63"/>
      <c r="G89" s="63"/>
      <c r="H89" s="63"/>
      <c r="I89" s="169"/>
      <c r="J89" s="63"/>
      <c r="K89" s="63"/>
      <c r="L89" s="61"/>
    </row>
    <row r="90" spans="2:20" s="10" customFormat="1" ht="29.25" customHeight="1">
      <c r="B90" s="174"/>
      <c r="C90" s="175" t="s">
        <v>146</v>
      </c>
      <c r="D90" s="176" t="s">
        <v>61</v>
      </c>
      <c r="E90" s="176" t="s">
        <v>57</v>
      </c>
      <c r="F90" s="176" t="s">
        <v>147</v>
      </c>
      <c r="G90" s="176" t="s">
        <v>148</v>
      </c>
      <c r="H90" s="176" t="s">
        <v>149</v>
      </c>
      <c r="I90" s="177" t="s">
        <v>150</v>
      </c>
      <c r="J90" s="176" t="s">
        <v>133</v>
      </c>
      <c r="K90" s="178" t="s">
        <v>151</v>
      </c>
      <c r="L90" s="179"/>
      <c r="M90" s="81" t="s">
        <v>152</v>
      </c>
      <c r="N90" s="82" t="s">
        <v>46</v>
      </c>
      <c r="O90" s="82" t="s">
        <v>153</v>
      </c>
      <c r="P90" s="82" t="s">
        <v>154</v>
      </c>
      <c r="Q90" s="82" t="s">
        <v>155</v>
      </c>
      <c r="R90" s="82" t="s">
        <v>156</v>
      </c>
      <c r="S90" s="82" t="s">
        <v>157</v>
      </c>
      <c r="T90" s="83" t="s">
        <v>158</v>
      </c>
    </row>
    <row r="91" spans="2:63" s="1" customFormat="1" ht="29.25" customHeight="1">
      <c r="B91" s="41"/>
      <c r="C91" s="87" t="s">
        <v>134</v>
      </c>
      <c r="D91" s="63"/>
      <c r="E91" s="63"/>
      <c r="F91" s="63"/>
      <c r="G91" s="63"/>
      <c r="H91" s="63"/>
      <c r="I91" s="169"/>
      <c r="J91" s="180">
        <f>BK91</f>
        <v>0</v>
      </c>
      <c r="K91" s="63"/>
      <c r="L91" s="61"/>
      <c r="M91" s="84"/>
      <c r="N91" s="85"/>
      <c r="O91" s="85"/>
      <c r="P91" s="181">
        <f>P92+P206</f>
        <v>0</v>
      </c>
      <c r="Q91" s="85"/>
      <c r="R91" s="181">
        <f>R92+R206</f>
        <v>0.0375715</v>
      </c>
      <c r="S91" s="85"/>
      <c r="T91" s="182">
        <f>T92+T206</f>
        <v>202.6675</v>
      </c>
      <c r="AT91" s="24" t="s">
        <v>75</v>
      </c>
      <c r="AU91" s="24" t="s">
        <v>135</v>
      </c>
      <c r="BK91" s="183">
        <f>BK92+BK206</f>
        <v>0</v>
      </c>
    </row>
    <row r="92" spans="2:63" s="11" customFormat="1" ht="37.35" customHeight="1">
      <c r="B92" s="184"/>
      <c r="C92" s="185"/>
      <c r="D92" s="186" t="s">
        <v>75</v>
      </c>
      <c r="E92" s="187" t="s">
        <v>159</v>
      </c>
      <c r="F92" s="187" t="s">
        <v>160</v>
      </c>
      <c r="G92" s="185"/>
      <c r="H92" s="185"/>
      <c r="I92" s="188"/>
      <c r="J92" s="189">
        <f>BK92</f>
        <v>0</v>
      </c>
      <c r="K92" s="185"/>
      <c r="L92" s="190"/>
      <c r="M92" s="191"/>
      <c r="N92" s="192"/>
      <c r="O92" s="192"/>
      <c r="P92" s="193">
        <f>P93+P126+P130+P146+P197+P204</f>
        <v>0</v>
      </c>
      <c r="Q92" s="192"/>
      <c r="R92" s="193">
        <f>R93+R126+R130+R146+R197+R204</f>
        <v>0.0375715</v>
      </c>
      <c r="S92" s="192"/>
      <c r="T92" s="194">
        <f>T93+T126+T130+T146+T197+T204</f>
        <v>202.6675</v>
      </c>
      <c r="AR92" s="195" t="s">
        <v>83</v>
      </c>
      <c r="AT92" s="196" t="s">
        <v>75</v>
      </c>
      <c r="AU92" s="196" t="s">
        <v>76</v>
      </c>
      <c r="AY92" s="195" t="s">
        <v>161</v>
      </c>
      <c r="BK92" s="197">
        <f>BK93+BK126+BK130+BK146+BK197+BK204</f>
        <v>0</v>
      </c>
    </row>
    <row r="93" spans="2:63" s="11" customFormat="1" ht="19.95" customHeight="1">
      <c r="B93" s="184"/>
      <c r="C93" s="185"/>
      <c r="D93" s="186" t="s">
        <v>75</v>
      </c>
      <c r="E93" s="198" t="s">
        <v>83</v>
      </c>
      <c r="F93" s="198" t="s">
        <v>162</v>
      </c>
      <c r="G93" s="185"/>
      <c r="H93" s="185"/>
      <c r="I93" s="188"/>
      <c r="J93" s="199">
        <f>BK93</f>
        <v>0</v>
      </c>
      <c r="K93" s="185"/>
      <c r="L93" s="190"/>
      <c r="M93" s="191"/>
      <c r="N93" s="192"/>
      <c r="O93" s="192"/>
      <c r="P93" s="193">
        <f>SUM(P94:P125)</f>
        <v>0</v>
      </c>
      <c r="Q93" s="192"/>
      <c r="R93" s="193">
        <f>SUM(R94:R125)</f>
        <v>0.001769</v>
      </c>
      <c r="S93" s="192"/>
      <c r="T93" s="194">
        <f>SUM(T94:T125)</f>
        <v>2.1675</v>
      </c>
      <c r="AR93" s="195" t="s">
        <v>83</v>
      </c>
      <c r="AT93" s="196" t="s">
        <v>75</v>
      </c>
      <c r="AU93" s="196" t="s">
        <v>83</v>
      </c>
      <c r="AY93" s="195" t="s">
        <v>161</v>
      </c>
      <c r="BK93" s="197">
        <f>SUM(BK94:BK125)</f>
        <v>0</v>
      </c>
    </row>
    <row r="94" spans="2:65" s="1" customFormat="1" ht="38.25" customHeight="1">
      <c r="B94" s="41"/>
      <c r="C94" s="200" t="s">
        <v>83</v>
      </c>
      <c r="D94" s="200" t="s">
        <v>163</v>
      </c>
      <c r="E94" s="201" t="s">
        <v>164</v>
      </c>
      <c r="F94" s="202" t="s">
        <v>165</v>
      </c>
      <c r="G94" s="203" t="s">
        <v>98</v>
      </c>
      <c r="H94" s="204">
        <v>4.25</v>
      </c>
      <c r="I94" s="205"/>
      <c r="J94" s="206">
        <f>ROUND(I94*H94,2)</f>
        <v>0</v>
      </c>
      <c r="K94" s="202" t="s">
        <v>166</v>
      </c>
      <c r="L94" s="61"/>
      <c r="M94" s="207" t="s">
        <v>21</v>
      </c>
      <c r="N94" s="208" t="s">
        <v>47</v>
      </c>
      <c r="O94" s="42"/>
      <c r="P94" s="209">
        <f>O94*H94</f>
        <v>0</v>
      </c>
      <c r="Q94" s="209">
        <v>0</v>
      </c>
      <c r="R94" s="209">
        <f>Q94*H94</f>
        <v>0</v>
      </c>
      <c r="S94" s="209">
        <v>0.29</v>
      </c>
      <c r="T94" s="210">
        <f>S94*H94</f>
        <v>1.2325</v>
      </c>
      <c r="AR94" s="24" t="s">
        <v>167</v>
      </c>
      <c r="AT94" s="24" t="s">
        <v>163</v>
      </c>
      <c r="AU94" s="24" t="s">
        <v>85</v>
      </c>
      <c r="AY94" s="24" t="s">
        <v>161</v>
      </c>
      <c r="BE94" s="211">
        <f>IF(N94="základní",J94,0)</f>
        <v>0</v>
      </c>
      <c r="BF94" s="211">
        <f>IF(N94="snížená",J94,0)</f>
        <v>0</v>
      </c>
      <c r="BG94" s="211">
        <f>IF(N94="zákl. přenesená",J94,0)</f>
        <v>0</v>
      </c>
      <c r="BH94" s="211">
        <f>IF(N94="sníž. přenesená",J94,0)</f>
        <v>0</v>
      </c>
      <c r="BI94" s="211">
        <f>IF(N94="nulová",J94,0)</f>
        <v>0</v>
      </c>
      <c r="BJ94" s="24" t="s">
        <v>83</v>
      </c>
      <c r="BK94" s="211">
        <f>ROUND(I94*H94,2)</f>
        <v>0</v>
      </c>
      <c r="BL94" s="24" t="s">
        <v>167</v>
      </c>
      <c r="BM94" s="24" t="s">
        <v>168</v>
      </c>
    </row>
    <row r="95" spans="2:51" s="12" customFormat="1" ht="12">
      <c r="B95" s="212"/>
      <c r="C95" s="213"/>
      <c r="D95" s="214" t="s">
        <v>169</v>
      </c>
      <c r="E95" s="215" t="s">
        <v>21</v>
      </c>
      <c r="F95" s="216" t="s">
        <v>96</v>
      </c>
      <c r="G95" s="213"/>
      <c r="H95" s="217">
        <v>4.25</v>
      </c>
      <c r="I95" s="218"/>
      <c r="J95" s="213"/>
      <c r="K95" s="213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169</v>
      </c>
      <c r="AU95" s="223" t="s">
        <v>85</v>
      </c>
      <c r="AV95" s="12" t="s">
        <v>85</v>
      </c>
      <c r="AW95" s="12" t="s">
        <v>39</v>
      </c>
      <c r="AX95" s="12" t="s">
        <v>76</v>
      </c>
      <c r="AY95" s="223" t="s">
        <v>161</v>
      </c>
    </row>
    <row r="96" spans="2:51" s="13" customFormat="1" ht="12">
      <c r="B96" s="224"/>
      <c r="C96" s="225"/>
      <c r="D96" s="214" t="s">
        <v>169</v>
      </c>
      <c r="E96" s="226" t="s">
        <v>21</v>
      </c>
      <c r="F96" s="227" t="s">
        <v>170</v>
      </c>
      <c r="G96" s="225"/>
      <c r="H96" s="228">
        <v>4.25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AT96" s="234" t="s">
        <v>169</v>
      </c>
      <c r="AU96" s="234" t="s">
        <v>85</v>
      </c>
      <c r="AV96" s="13" t="s">
        <v>167</v>
      </c>
      <c r="AW96" s="13" t="s">
        <v>39</v>
      </c>
      <c r="AX96" s="13" t="s">
        <v>83</v>
      </c>
      <c r="AY96" s="234" t="s">
        <v>161</v>
      </c>
    </row>
    <row r="97" spans="2:65" s="1" customFormat="1" ht="38.25" customHeight="1">
      <c r="B97" s="41"/>
      <c r="C97" s="200" t="s">
        <v>85</v>
      </c>
      <c r="D97" s="200" t="s">
        <v>163</v>
      </c>
      <c r="E97" s="201" t="s">
        <v>171</v>
      </c>
      <c r="F97" s="202" t="s">
        <v>172</v>
      </c>
      <c r="G97" s="203" t="s">
        <v>98</v>
      </c>
      <c r="H97" s="204">
        <v>4.25</v>
      </c>
      <c r="I97" s="205"/>
      <c r="J97" s="206">
        <f>ROUND(I97*H97,2)</f>
        <v>0</v>
      </c>
      <c r="K97" s="202" t="s">
        <v>166</v>
      </c>
      <c r="L97" s="61"/>
      <c r="M97" s="207" t="s">
        <v>21</v>
      </c>
      <c r="N97" s="208" t="s">
        <v>47</v>
      </c>
      <c r="O97" s="42"/>
      <c r="P97" s="209">
        <f>O97*H97</f>
        <v>0</v>
      </c>
      <c r="Q97" s="209">
        <v>0</v>
      </c>
      <c r="R97" s="209">
        <f>Q97*H97</f>
        <v>0</v>
      </c>
      <c r="S97" s="209">
        <v>0.22</v>
      </c>
      <c r="T97" s="210">
        <f>S97*H97</f>
        <v>0.935</v>
      </c>
      <c r="AR97" s="24" t="s">
        <v>167</v>
      </c>
      <c r="AT97" s="24" t="s">
        <v>163</v>
      </c>
      <c r="AU97" s="24" t="s">
        <v>85</v>
      </c>
      <c r="AY97" s="24" t="s">
        <v>161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24" t="s">
        <v>83</v>
      </c>
      <c r="BK97" s="211">
        <f>ROUND(I97*H97,2)</f>
        <v>0</v>
      </c>
      <c r="BL97" s="24" t="s">
        <v>167</v>
      </c>
      <c r="BM97" s="24" t="s">
        <v>173</v>
      </c>
    </row>
    <row r="98" spans="2:51" s="14" customFormat="1" ht="12">
      <c r="B98" s="235"/>
      <c r="C98" s="236"/>
      <c r="D98" s="214" t="s">
        <v>169</v>
      </c>
      <c r="E98" s="237" t="s">
        <v>21</v>
      </c>
      <c r="F98" s="238" t="s">
        <v>174</v>
      </c>
      <c r="G98" s="236"/>
      <c r="H98" s="237" t="s">
        <v>21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AT98" s="244" t="s">
        <v>169</v>
      </c>
      <c r="AU98" s="244" t="s">
        <v>85</v>
      </c>
      <c r="AV98" s="14" t="s">
        <v>83</v>
      </c>
      <c r="AW98" s="14" t="s">
        <v>39</v>
      </c>
      <c r="AX98" s="14" t="s">
        <v>76</v>
      </c>
      <c r="AY98" s="244" t="s">
        <v>161</v>
      </c>
    </row>
    <row r="99" spans="2:51" s="12" customFormat="1" ht="12">
      <c r="B99" s="212"/>
      <c r="C99" s="213"/>
      <c r="D99" s="214" t="s">
        <v>169</v>
      </c>
      <c r="E99" s="215" t="s">
        <v>96</v>
      </c>
      <c r="F99" s="216" t="s">
        <v>175</v>
      </c>
      <c r="G99" s="213"/>
      <c r="H99" s="217">
        <v>4.25</v>
      </c>
      <c r="I99" s="218"/>
      <c r="J99" s="213"/>
      <c r="K99" s="213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169</v>
      </c>
      <c r="AU99" s="223" t="s">
        <v>85</v>
      </c>
      <c r="AV99" s="12" t="s">
        <v>85</v>
      </c>
      <c r="AW99" s="12" t="s">
        <v>39</v>
      </c>
      <c r="AX99" s="12" t="s">
        <v>76</v>
      </c>
      <c r="AY99" s="223" t="s">
        <v>161</v>
      </c>
    </row>
    <row r="100" spans="2:51" s="13" customFormat="1" ht="12">
      <c r="B100" s="224"/>
      <c r="C100" s="225"/>
      <c r="D100" s="214" t="s">
        <v>169</v>
      </c>
      <c r="E100" s="226" t="s">
        <v>21</v>
      </c>
      <c r="F100" s="227" t="s">
        <v>170</v>
      </c>
      <c r="G100" s="225"/>
      <c r="H100" s="228">
        <v>4.25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AT100" s="234" t="s">
        <v>169</v>
      </c>
      <c r="AU100" s="234" t="s">
        <v>85</v>
      </c>
      <c r="AV100" s="13" t="s">
        <v>167</v>
      </c>
      <c r="AW100" s="13" t="s">
        <v>39</v>
      </c>
      <c r="AX100" s="13" t="s">
        <v>83</v>
      </c>
      <c r="AY100" s="234" t="s">
        <v>161</v>
      </c>
    </row>
    <row r="101" spans="2:65" s="1" customFormat="1" ht="38.25" customHeight="1">
      <c r="B101" s="41"/>
      <c r="C101" s="200" t="s">
        <v>176</v>
      </c>
      <c r="D101" s="200" t="s">
        <v>163</v>
      </c>
      <c r="E101" s="201" t="s">
        <v>177</v>
      </c>
      <c r="F101" s="202" t="s">
        <v>178</v>
      </c>
      <c r="G101" s="203" t="s">
        <v>102</v>
      </c>
      <c r="H101" s="204">
        <v>11.79</v>
      </c>
      <c r="I101" s="205"/>
      <c r="J101" s="206">
        <f>ROUND(I101*H101,2)</f>
        <v>0</v>
      </c>
      <c r="K101" s="202" t="s">
        <v>166</v>
      </c>
      <c r="L101" s="61"/>
      <c r="M101" s="207" t="s">
        <v>21</v>
      </c>
      <c r="N101" s="208" t="s">
        <v>47</v>
      </c>
      <c r="O101" s="42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AR101" s="24" t="s">
        <v>167</v>
      </c>
      <c r="AT101" s="24" t="s">
        <v>163</v>
      </c>
      <c r="AU101" s="24" t="s">
        <v>85</v>
      </c>
      <c r="AY101" s="24" t="s">
        <v>161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4" t="s">
        <v>83</v>
      </c>
      <c r="BK101" s="211">
        <f>ROUND(I101*H101,2)</f>
        <v>0</v>
      </c>
      <c r="BL101" s="24" t="s">
        <v>167</v>
      </c>
      <c r="BM101" s="24" t="s">
        <v>179</v>
      </c>
    </row>
    <row r="102" spans="2:51" s="14" customFormat="1" ht="12">
      <c r="B102" s="235"/>
      <c r="C102" s="236"/>
      <c r="D102" s="214" t="s">
        <v>169</v>
      </c>
      <c r="E102" s="237" t="s">
        <v>21</v>
      </c>
      <c r="F102" s="238" t="s">
        <v>180</v>
      </c>
      <c r="G102" s="236"/>
      <c r="H102" s="237" t="s">
        <v>21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AT102" s="244" t="s">
        <v>169</v>
      </c>
      <c r="AU102" s="244" t="s">
        <v>85</v>
      </c>
      <c r="AV102" s="14" t="s">
        <v>83</v>
      </c>
      <c r="AW102" s="14" t="s">
        <v>39</v>
      </c>
      <c r="AX102" s="14" t="s">
        <v>76</v>
      </c>
      <c r="AY102" s="244" t="s">
        <v>161</v>
      </c>
    </row>
    <row r="103" spans="2:51" s="12" customFormat="1" ht="12">
      <c r="B103" s="212"/>
      <c r="C103" s="213"/>
      <c r="D103" s="214" t="s">
        <v>169</v>
      </c>
      <c r="E103" s="215" t="s">
        <v>100</v>
      </c>
      <c r="F103" s="216" t="s">
        <v>181</v>
      </c>
      <c r="G103" s="213"/>
      <c r="H103" s="217">
        <v>11.79</v>
      </c>
      <c r="I103" s="218"/>
      <c r="J103" s="213"/>
      <c r="K103" s="213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169</v>
      </c>
      <c r="AU103" s="223" t="s">
        <v>85</v>
      </c>
      <c r="AV103" s="12" t="s">
        <v>85</v>
      </c>
      <c r="AW103" s="12" t="s">
        <v>39</v>
      </c>
      <c r="AX103" s="12" t="s">
        <v>76</v>
      </c>
      <c r="AY103" s="223" t="s">
        <v>161</v>
      </c>
    </row>
    <row r="104" spans="2:51" s="13" customFormat="1" ht="12">
      <c r="B104" s="224"/>
      <c r="C104" s="225"/>
      <c r="D104" s="214" t="s">
        <v>169</v>
      </c>
      <c r="E104" s="226" t="s">
        <v>21</v>
      </c>
      <c r="F104" s="227" t="s">
        <v>170</v>
      </c>
      <c r="G104" s="225"/>
      <c r="H104" s="228">
        <v>11.79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AT104" s="234" t="s">
        <v>169</v>
      </c>
      <c r="AU104" s="234" t="s">
        <v>85</v>
      </c>
      <c r="AV104" s="13" t="s">
        <v>167</v>
      </c>
      <c r="AW104" s="13" t="s">
        <v>39</v>
      </c>
      <c r="AX104" s="13" t="s">
        <v>83</v>
      </c>
      <c r="AY104" s="234" t="s">
        <v>161</v>
      </c>
    </row>
    <row r="105" spans="2:65" s="1" customFormat="1" ht="38.25" customHeight="1">
      <c r="B105" s="41"/>
      <c r="C105" s="200" t="s">
        <v>167</v>
      </c>
      <c r="D105" s="200" t="s">
        <v>163</v>
      </c>
      <c r="E105" s="201" t="s">
        <v>182</v>
      </c>
      <c r="F105" s="202" t="s">
        <v>183</v>
      </c>
      <c r="G105" s="203" t="s">
        <v>102</v>
      </c>
      <c r="H105" s="204">
        <v>70.175</v>
      </c>
      <c r="I105" s="205"/>
      <c r="J105" s="206">
        <f>ROUND(I105*H105,2)</f>
        <v>0</v>
      </c>
      <c r="K105" s="202" t="s">
        <v>166</v>
      </c>
      <c r="L105" s="61"/>
      <c r="M105" s="207" t="s">
        <v>21</v>
      </c>
      <c r="N105" s="208" t="s">
        <v>47</v>
      </c>
      <c r="O105" s="42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24" t="s">
        <v>167</v>
      </c>
      <c r="AT105" s="24" t="s">
        <v>163</v>
      </c>
      <c r="AU105" s="24" t="s">
        <v>85</v>
      </c>
      <c r="AY105" s="24" t="s">
        <v>161</v>
      </c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4" t="s">
        <v>83</v>
      </c>
      <c r="BK105" s="211">
        <f>ROUND(I105*H105,2)</f>
        <v>0</v>
      </c>
      <c r="BL105" s="24" t="s">
        <v>167</v>
      </c>
      <c r="BM105" s="24" t="s">
        <v>184</v>
      </c>
    </row>
    <row r="106" spans="2:51" s="12" customFormat="1" ht="12">
      <c r="B106" s="212"/>
      <c r="C106" s="213"/>
      <c r="D106" s="214" t="s">
        <v>169</v>
      </c>
      <c r="E106" s="215" t="s">
        <v>21</v>
      </c>
      <c r="F106" s="216" t="s">
        <v>105</v>
      </c>
      <c r="G106" s="213"/>
      <c r="H106" s="217">
        <v>70.175</v>
      </c>
      <c r="I106" s="218"/>
      <c r="J106" s="213"/>
      <c r="K106" s="213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169</v>
      </c>
      <c r="AU106" s="223" t="s">
        <v>85</v>
      </c>
      <c r="AV106" s="12" t="s">
        <v>85</v>
      </c>
      <c r="AW106" s="12" t="s">
        <v>39</v>
      </c>
      <c r="AX106" s="12" t="s">
        <v>76</v>
      </c>
      <c r="AY106" s="223" t="s">
        <v>161</v>
      </c>
    </row>
    <row r="107" spans="2:51" s="13" customFormat="1" ht="12">
      <c r="B107" s="224"/>
      <c r="C107" s="225"/>
      <c r="D107" s="214" t="s">
        <v>169</v>
      </c>
      <c r="E107" s="226" t="s">
        <v>21</v>
      </c>
      <c r="F107" s="227" t="s">
        <v>170</v>
      </c>
      <c r="G107" s="225"/>
      <c r="H107" s="228">
        <v>70.175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AT107" s="234" t="s">
        <v>169</v>
      </c>
      <c r="AU107" s="234" t="s">
        <v>85</v>
      </c>
      <c r="AV107" s="13" t="s">
        <v>167</v>
      </c>
      <c r="AW107" s="13" t="s">
        <v>39</v>
      </c>
      <c r="AX107" s="13" t="s">
        <v>83</v>
      </c>
      <c r="AY107" s="234" t="s">
        <v>161</v>
      </c>
    </row>
    <row r="108" spans="2:65" s="1" customFormat="1" ht="16.5" customHeight="1">
      <c r="B108" s="41"/>
      <c r="C108" s="245" t="s">
        <v>185</v>
      </c>
      <c r="D108" s="245" t="s">
        <v>186</v>
      </c>
      <c r="E108" s="246" t="s">
        <v>187</v>
      </c>
      <c r="F108" s="247" t="s">
        <v>188</v>
      </c>
      <c r="G108" s="248" t="s">
        <v>189</v>
      </c>
      <c r="H108" s="249">
        <v>126.315</v>
      </c>
      <c r="I108" s="250"/>
      <c r="J108" s="251">
        <f>ROUND(I108*H108,2)</f>
        <v>0</v>
      </c>
      <c r="K108" s="247" t="s">
        <v>21</v>
      </c>
      <c r="L108" s="252"/>
      <c r="M108" s="253" t="s">
        <v>21</v>
      </c>
      <c r="N108" s="254" t="s">
        <v>47</v>
      </c>
      <c r="O108" s="42"/>
      <c r="P108" s="209">
        <f>O108*H108</f>
        <v>0</v>
      </c>
      <c r="Q108" s="209">
        <v>0</v>
      </c>
      <c r="R108" s="209">
        <f>Q108*H108</f>
        <v>0</v>
      </c>
      <c r="S108" s="209">
        <v>0</v>
      </c>
      <c r="T108" s="210">
        <f>S108*H108</f>
        <v>0</v>
      </c>
      <c r="AR108" s="24" t="s">
        <v>190</v>
      </c>
      <c r="AT108" s="24" t="s">
        <v>186</v>
      </c>
      <c r="AU108" s="24" t="s">
        <v>85</v>
      </c>
      <c r="AY108" s="24" t="s">
        <v>161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4" t="s">
        <v>83</v>
      </c>
      <c r="BK108" s="211">
        <f>ROUND(I108*H108,2)</f>
        <v>0</v>
      </c>
      <c r="BL108" s="24" t="s">
        <v>167</v>
      </c>
      <c r="BM108" s="24" t="s">
        <v>191</v>
      </c>
    </row>
    <row r="109" spans="2:51" s="12" customFormat="1" ht="12">
      <c r="B109" s="212"/>
      <c r="C109" s="213"/>
      <c r="D109" s="214" t="s">
        <v>169</v>
      </c>
      <c r="E109" s="215" t="s">
        <v>21</v>
      </c>
      <c r="F109" s="216" t="s">
        <v>192</v>
      </c>
      <c r="G109" s="213"/>
      <c r="H109" s="217">
        <v>126.315</v>
      </c>
      <c r="I109" s="218"/>
      <c r="J109" s="213"/>
      <c r="K109" s="213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169</v>
      </c>
      <c r="AU109" s="223" t="s">
        <v>85</v>
      </c>
      <c r="AV109" s="12" t="s">
        <v>85</v>
      </c>
      <c r="AW109" s="12" t="s">
        <v>39</v>
      </c>
      <c r="AX109" s="12" t="s">
        <v>76</v>
      </c>
      <c r="AY109" s="223" t="s">
        <v>161</v>
      </c>
    </row>
    <row r="110" spans="2:51" s="13" customFormat="1" ht="12">
      <c r="B110" s="224"/>
      <c r="C110" s="225"/>
      <c r="D110" s="214" t="s">
        <v>169</v>
      </c>
      <c r="E110" s="226" t="s">
        <v>21</v>
      </c>
      <c r="F110" s="227" t="s">
        <v>170</v>
      </c>
      <c r="G110" s="225"/>
      <c r="H110" s="228">
        <v>126.315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AT110" s="234" t="s">
        <v>169</v>
      </c>
      <c r="AU110" s="234" t="s">
        <v>85</v>
      </c>
      <c r="AV110" s="13" t="s">
        <v>167</v>
      </c>
      <c r="AW110" s="13" t="s">
        <v>39</v>
      </c>
      <c r="AX110" s="13" t="s">
        <v>83</v>
      </c>
      <c r="AY110" s="234" t="s">
        <v>161</v>
      </c>
    </row>
    <row r="111" spans="2:65" s="1" customFormat="1" ht="25.5" customHeight="1">
      <c r="B111" s="41"/>
      <c r="C111" s="200" t="s">
        <v>193</v>
      </c>
      <c r="D111" s="200" t="s">
        <v>163</v>
      </c>
      <c r="E111" s="201" t="s">
        <v>194</v>
      </c>
      <c r="F111" s="202" t="s">
        <v>195</v>
      </c>
      <c r="G111" s="203" t="s">
        <v>102</v>
      </c>
      <c r="H111" s="204">
        <v>70.175</v>
      </c>
      <c r="I111" s="205"/>
      <c r="J111" s="206">
        <f>ROUND(I111*H111,2)</f>
        <v>0</v>
      </c>
      <c r="K111" s="202" t="s">
        <v>166</v>
      </c>
      <c r="L111" s="61"/>
      <c r="M111" s="207" t="s">
        <v>21</v>
      </c>
      <c r="N111" s="208" t="s">
        <v>47</v>
      </c>
      <c r="O111" s="42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AR111" s="24" t="s">
        <v>167</v>
      </c>
      <c r="AT111" s="24" t="s">
        <v>163</v>
      </c>
      <c r="AU111" s="24" t="s">
        <v>85</v>
      </c>
      <c r="AY111" s="24" t="s">
        <v>161</v>
      </c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4" t="s">
        <v>83</v>
      </c>
      <c r="BK111" s="211">
        <f>ROUND(I111*H111,2)</f>
        <v>0</v>
      </c>
      <c r="BL111" s="24" t="s">
        <v>167</v>
      </c>
      <c r="BM111" s="24" t="s">
        <v>196</v>
      </c>
    </row>
    <row r="112" spans="2:51" s="14" customFormat="1" ht="12">
      <c r="B112" s="235"/>
      <c r="C112" s="236"/>
      <c r="D112" s="214" t="s">
        <v>169</v>
      </c>
      <c r="E112" s="237" t="s">
        <v>21</v>
      </c>
      <c r="F112" s="238" t="s">
        <v>197</v>
      </c>
      <c r="G112" s="236"/>
      <c r="H112" s="237" t="s">
        <v>21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169</v>
      </c>
      <c r="AU112" s="244" t="s">
        <v>85</v>
      </c>
      <c r="AV112" s="14" t="s">
        <v>83</v>
      </c>
      <c r="AW112" s="14" t="s">
        <v>39</v>
      </c>
      <c r="AX112" s="14" t="s">
        <v>76</v>
      </c>
      <c r="AY112" s="244" t="s">
        <v>161</v>
      </c>
    </row>
    <row r="113" spans="2:51" s="12" customFormat="1" ht="12">
      <c r="B113" s="212"/>
      <c r="C113" s="213"/>
      <c r="D113" s="214" t="s">
        <v>169</v>
      </c>
      <c r="E113" s="215" t="s">
        <v>21</v>
      </c>
      <c r="F113" s="216" t="s">
        <v>198</v>
      </c>
      <c r="G113" s="213"/>
      <c r="H113" s="217">
        <v>70.175</v>
      </c>
      <c r="I113" s="218"/>
      <c r="J113" s="213"/>
      <c r="K113" s="213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169</v>
      </c>
      <c r="AU113" s="223" t="s">
        <v>85</v>
      </c>
      <c r="AV113" s="12" t="s">
        <v>85</v>
      </c>
      <c r="AW113" s="12" t="s">
        <v>39</v>
      </c>
      <c r="AX113" s="12" t="s">
        <v>76</v>
      </c>
      <c r="AY113" s="223" t="s">
        <v>161</v>
      </c>
    </row>
    <row r="114" spans="2:51" s="13" customFormat="1" ht="12">
      <c r="B114" s="224"/>
      <c r="C114" s="225"/>
      <c r="D114" s="214" t="s">
        <v>169</v>
      </c>
      <c r="E114" s="226" t="s">
        <v>105</v>
      </c>
      <c r="F114" s="227" t="s">
        <v>170</v>
      </c>
      <c r="G114" s="225"/>
      <c r="H114" s="228">
        <v>70.175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AT114" s="234" t="s">
        <v>169</v>
      </c>
      <c r="AU114" s="234" t="s">
        <v>85</v>
      </c>
      <c r="AV114" s="13" t="s">
        <v>167</v>
      </c>
      <c r="AW114" s="13" t="s">
        <v>39</v>
      </c>
      <c r="AX114" s="13" t="s">
        <v>83</v>
      </c>
      <c r="AY114" s="234" t="s">
        <v>161</v>
      </c>
    </row>
    <row r="115" spans="2:65" s="1" customFormat="1" ht="25.5" customHeight="1">
      <c r="B115" s="41"/>
      <c r="C115" s="200" t="s">
        <v>199</v>
      </c>
      <c r="D115" s="200" t="s">
        <v>163</v>
      </c>
      <c r="E115" s="201" t="s">
        <v>200</v>
      </c>
      <c r="F115" s="202" t="s">
        <v>201</v>
      </c>
      <c r="G115" s="203" t="s">
        <v>98</v>
      </c>
      <c r="H115" s="204">
        <v>117.9</v>
      </c>
      <c r="I115" s="205"/>
      <c r="J115" s="206">
        <f>ROUND(I115*H115,2)</f>
        <v>0</v>
      </c>
      <c r="K115" s="202" t="s">
        <v>166</v>
      </c>
      <c r="L115" s="61"/>
      <c r="M115" s="207" t="s">
        <v>21</v>
      </c>
      <c r="N115" s="208" t="s">
        <v>47</v>
      </c>
      <c r="O115" s="42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AR115" s="24" t="s">
        <v>167</v>
      </c>
      <c r="AT115" s="24" t="s">
        <v>163</v>
      </c>
      <c r="AU115" s="24" t="s">
        <v>85</v>
      </c>
      <c r="AY115" s="24" t="s">
        <v>161</v>
      </c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4" t="s">
        <v>83</v>
      </c>
      <c r="BK115" s="211">
        <f>ROUND(I115*H115,2)</f>
        <v>0</v>
      </c>
      <c r="BL115" s="24" t="s">
        <v>167</v>
      </c>
      <c r="BM115" s="24" t="s">
        <v>202</v>
      </c>
    </row>
    <row r="116" spans="2:51" s="12" customFormat="1" ht="12">
      <c r="B116" s="212"/>
      <c r="C116" s="213"/>
      <c r="D116" s="214" t="s">
        <v>169</v>
      </c>
      <c r="E116" s="215" t="s">
        <v>108</v>
      </c>
      <c r="F116" s="216" t="s">
        <v>203</v>
      </c>
      <c r="G116" s="213"/>
      <c r="H116" s="217">
        <v>117.9</v>
      </c>
      <c r="I116" s="218"/>
      <c r="J116" s="213"/>
      <c r="K116" s="213"/>
      <c r="L116" s="219"/>
      <c r="M116" s="220"/>
      <c r="N116" s="221"/>
      <c r="O116" s="221"/>
      <c r="P116" s="221"/>
      <c r="Q116" s="221"/>
      <c r="R116" s="221"/>
      <c r="S116" s="221"/>
      <c r="T116" s="222"/>
      <c r="AT116" s="223" t="s">
        <v>169</v>
      </c>
      <c r="AU116" s="223" t="s">
        <v>85</v>
      </c>
      <c r="AV116" s="12" t="s">
        <v>85</v>
      </c>
      <c r="AW116" s="12" t="s">
        <v>39</v>
      </c>
      <c r="AX116" s="12" t="s">
        <v>76</v>
      </c>
      <c r="AY116" s="223" t="s">
        <v>161</v>
      </c>
    </row>
    <row r="117" spans="2:51" s="13" customFormat="1" ht="12">
      <c r="B117" s="224"/>
      <c r="C117" s="225"/>
      <c r="D117" s="214" t="s">
        <v>169</v>
      </c>
      <c r="E117" s="226" t="s">
        <v>21</v>
      </c>
      <c r="F117" s="227" t="s">
        <v>170</v>
      </c>
      <c r="G117" s="225"/>
      <c r="H117" s="228">
        <v>117.9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AT117" s="234" t="s">
        <v>169</v>
      </c>
      <c r="AU117" s="234" t="s">
        <v>85</v>
      </c>
      <c r="AV117" s="13" t="s">
        <v>167</v>
      </c>
      <c r="AW117" s="13" t="s">
        <v>39</v>
      </c>
      <c r="AX117" s="13" t="s">
        <v>83</v>
      </c>
      <c r="AY117" s="234" t="s">
        <v>161</v>
      </c>
    </row>
    <row r="118" spans="2:65" s="1" customFormat="1" ht="25.5" customHeight="1">
      <c r="B118" s="41"/>
      <c r="C118" s="200" t="s">
        <v>190</v>
      </c>
      <c r="D118" s="200" t="s">
        <v>163</v>
      </c>
      <c r="E118" s="201" t="s">
        <v>204</v>
      </c>
      <c r="F118" s="202" t="s">
        <v>205</v>
      </c>
      <c r="G118" s="203" t="s">
        <v>98</v>
      </c>
      <c r="H118" s="204">
        <v>117.9</v>
      </c>
      <c r="I118" s="205"/>
      <c r="J118" s="206">
        <f>ROUND(I118*H118,2)</f>
        <v>0</v>
      </c>
      <c r="K118" s="202" t="s">
        <v>166</v>
      </c>
      <c r="L118" s="61"/>
      <c r="M118" s="207" t="s">
        <v>21</v>
      </c>
      <c r="N118" s="208" t="s">
        <v>47</v>
      </c>
      <c r="O118" s="42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AR118" s="24" t="s">
        <v>167</v>
      </c>
      <c r="AT118" s="24" t="s">
        <v>163</v>
      </c>
      <c r="AU118" s="24" t="s">
        <v>85</v>
      </c>
      <c r="AY118" s="24" t="s">
        <v>161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24" t="s">
        <v>83</v>
      </c>
      <c r="BK118" s="211">
        <f>ROUND(I118*H118,2)</f>
        <v>0</v>
      </c>
      <c r="BL118" s="24" t="s">
        <v>167</v>
      </c>
      <c r="BM118" s="24" t="s">
        <v>206</v>
      </c>
    </row>
    <row r="119" spans="2:47" s="1" customFormat="1" ht="24">
      <c r="B119" s="41"/>
      <c r="C119" s="63"/>
      <c r="D119" s="214" t="s">
        <v>207</v>
      </c>
      <c r="E119" s="63"/>
      <c r="F119" s="255" t="s">
        <v>208</v>
      </c>
      <c r="G119" s="63"/>
      <c r="H119" s="63"/>
      <c r="I119" s="169"/>
      <c r="J119" s="63"/>
      <c r="K119" s="63"/>
      <c r="L119" s="61"/>
      <c r="M119" s="256"/>
      <c r="N119" s="42"/>
      <c r="O119" s="42"/>
      <c r="P119" s="42"/>
      <c r="Q119" s="42"/>
      <c r="R119" s="42"/>
      <c r="S119" s="42"/>
      <c r="T119" s="78"/>
      <c r="AT119" s="24" t="s">
        <v>207</v>
      </c>
      <c r="AU119" s="24" t="s">
        <v>85</v>
      </c>
    </row>
    <row r="120" spans="2:51" s="12" customFormat="1" ht="12">
      <c r="B120" s="212"/>
      <c r="C120" s="213"/>
      <c r="D120" s="214" t="s">
        <v>169</v>
      </c>
      <c r="E120" s="215" t="s">
        <v>21</v>
      </c>
      <c r="F120" s="216" t="s">
        <v>108</v>
      </c>
      <c r="G120" s="213"/>
      <c r="H120" s="217">
        <v>117.9</v>
      </c>
      <c r="I120" s="218"/>
      <c r="J120" s="213"/>
      <c r="K120" s="213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169</v>
      </c>
      <c r="AU120" s="223" t="s">
        <v>85</v>
      </c>
      <c r="AV120" s="12" t="s">
        <v>85</v>
      </c>
      <c r="AW120" s="12" t="s">
        <v>39</v>
      </c>
      <c r="AX120" s="12" t="s">
        <v>76</v>
      </c>
      <c r="AY120" s="223" t="s">
        <v>161</v>
      </c>
    </row>
    <row r="121" spans="2:51" s="13" customFormat="1" ht="12">
      <c r="B121" s="224"/>
      <c r="C121" s="225"/>
      <c r="D121" s="214" t="s">
        <v>169</v>
      </c>
      <c r="E121" s="226" t="s">
        <v>21</v>
      </c>
      <c r="F121" s="227" t="s">
        <v>170</v>
      </c>
      <c r="G121" s="225"/>
      <c r="H121" s="228">
        <v>117.9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AT121" s="234" t="s">
        <v>169</v>
      </c>
      <c r="AU121" s="234" t="s">
        <v>85</v>
      </c>
      <c r="AV121" s="13" t="s">
        <v>167</v>
      </c>
      <c r="AW121" s="13" t="s">
        <v>39</v>
      </c>
      <c r="AX121" s="13" t="s">
        <v>83</v>
      </c>
      <c r="AY121" s="234" t="s">
        <v>161</v>
      </c>
    </row>
    <row r="122" spans="2:65" s="1" customFormat="1" ht="16.5" customHeight="1">
      <c r="B122" s="41"/>
      <c r="C122" s="245" t="s">
        <v>209</v>
      </c>
      <c r="D122" s="245" t="s">
        <v>186</v>
      </c>
      <c r="E122" s="246" t="s">
        <v>210</v>
      </c>
      <c r="F122" s="247" t="s">
        <v>211</v>
      </c>
      <c r="G122" s="248" t="s">
        <v>212</v>
      </c>
      <c r="H122" s="249">
        <v>1.769</v>
      </c>
      <c r="I122" s="250"/>
      <c r="J122" s="251">
        <f>ROUND(I122*H122,2)</f>
        <v>0</v>
      </c>
      <c r="K122" s="247" t="s">
        <v>166</v>
      </c>
      <c r="L122" s="252"/>
      <c r="M122" s="253" t="s">
        <v>21</v>
      </c>
      <c r="N122" s="254" t="s">
        <v>47</v>
      </c>
      <c r="O122" s="42"/>
      <c r="P122" s="209">
        <f>O122*H122</f>
        <v>0</v>
      </c>
      <c r="Q122" s="209">
        <v>0.001</v>
      </c>
      <c r="R122" s="209">
        <f>Q122*H122</f>
        <v>0.001769</v>
      </c>
      <c r="S122" s="209">
        <v>0</v>
      </c>
      <c r="T122" s="210">
        <f>S122*H122</f>
        <v>0</v>
      </c>
      <c r="AR122" s="24" t="s">
        <v>190</v>
      </c>
      <c r="AT122" s="24" t="s">
        <v>186</v>
      </c>
      <c r="AU122" s="24" t="s">
        <v>85</v>
      </c>
      <c r="AY122" s="24" t="s">
        <v>161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24" t="s">
        <v>83</v>
      </c>
      <c r="BK122" s="211">
        <f>ROUND(I122*H122,2)</f>
        <v>0</v>
      </c>
      <c r="BL122" s="24" t="s">
        <v>167</v>
      </c>
      <c r="BM122" s="24" t="s">
        <v>213</v>
      </c>
    </row>
    <row r="123" spans="2:51" s="12" customFormat="1" ht="12">
      <c r="B123" s="212"/>
      <c r="C123" s="213"/>
      <c r="D123" s="214" t="s">
        <v>169</v>
      </c>
      <c r="E123" s="215" t="s">
        <v>21</v>
      </c>
      <c r="F123" s="216" t="s">
        <v>108</v>
      </c>
      <c r="G123" s="213"/>
      <c r="H123" s="217">
        <v>117.9</v>
      </c>
      <c r="I123" s="218"/>
      <c r="J123" s="213"/>
      <c r="K123" s="213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169</v>
      </c>
      <c r="AU123" s="223" t="s">
        <v>85</v>
      </c>
      <c r="AV123" s="12" t="s">
        <v>85</v>
      </c>
      <c r="AW123" s="12" t="s">
        <v>39</v>
      </c>
      <c r="AX123" s="12" t="s">
        <v>76</v>
      </c>
      <c r="AY123" s="223" t="s">
        <v>161</v>
      </c>
    </row>
    <row r="124" spans="2:51" s="13" customFormat="1" ht="12">
      <c r="B124" s="224"/>
      <c r="C124" s="225"/>
      <c r="D124" s="214" t="s">
        <v>169</v>
      </c>
      <c r="E124" s="226" t="s">
        <v>21</v>
      </c>
      <c r="F124" s="227" t="s">
        <v>170</v>
      </c>
      <c r="G124" s="225"/>
      <c r="H124" s="228">
        <v>117.9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AT124" s="234" t="s">
        <v>169</v>
      </c>
      <c r="AU124" s="234" t="s">
        <v>85</v>
      </c>
      <c r="AV124" s="13" t="s">
        <v>167</v>
      </c>
      <c r="AW124" s="13" t="s">
        <v>39</v>
      </c>
      <c r="AX124" s="13" t="s">
        <v>83</v>
      </c>
      <c r="AY124" s="234" t="s">
        <v>161</v>
      </c>
    </row>
    <row r="125" spans="2:51" s="12" customFormat="1" ht="12">
      <c r="B125" s="212"/>
      <c r="C125" s="213"/>
      <c r="D125" s="214" t="s">
        <v>169</v>
      </c>
      <c r="E125" s="213"/>
      <c r="F125" s="216" t="s">
        <v>214</v>
      </c>
      <c r="G125" s="213"/>
      <c r="H125" s="217">
        <v>1.769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169</v>
      </c>
      <c r="AU125" s="223" t="s">
        <v>85</v>
      </c>
      <c r="AV125" s="12" t="s">
        <v>85</v>
      </c>
      <c r="AW125" s="12" t="s">
        <v>6</v>
      </c>
      <c r="AX125" s="12" t="s">
        <v>83</v>
      </c>
      <c r="AY125" s="223" t="s">
        <v>161</v>
      </c>
    </row>
    <row r="126" spans="2:63" s="11" customFormat="1" ht="29.85" customHeight="1">
      <c r="B126" s="184"/>
      <c r="C126" s="185"/>
      <c r="D126" s="186" t="s">
        <v>75</v>
      </c>
      <c r="E126" s="198" t="s">
        <v>167</v>
      </c>
      <c r="F126" s="198" t="s">
        <v>215</v>
      </c>
      <c r="G126" s="185"/>
      <c r="H126" s="185"/>
      <c r="I126" s="188"/>
      <c r="J126" s="199">
        <f>BK126</f>
        <v>0</v>
      </c>
      <c r="K126" s="185"/>
      <c r="L126" s="190"/>
      <c r="M126" s="191"/>
      <c r="N126" s="192"/>
      <c r="O126" s="192"/>
      <c r="P126" s="193">
        <f>SUM(P127:P129)</f>
        <v>0</v>
      </c>
      <c r="Q126" s="192"/>
      <c r="R126" s="193">
        <f>SUM(R127:R129)</f>
        <v>0.0055</v>
      </c>
      <c r="S126" s="192"/>
      <c r="T126" s="194">
        <f>SUM(T127:T129)</f>
        <v>0</v>
      </c>
      <c r="AR126" s="195" t="s">
        <v>83</v>
      </c>
      <c r="AT126" s="196" t="s">
        <v>75</v>
      </c>
      <c r="AU126" s="196" t="s">
        <v>83</v>
      </c>
      <c r="AY126" s="195" t="s">
        <v>161</v>
      </c>
      <c r="BK126" s="197">
        <f>SUM(BK127:BK129)</f>
        <v>0</v>
      </c>
    </row>
    <row r="127" spans="2:65" s="1" customFormat="1" ht="25.5" customHeight="1">
      <c r="B127" s="41"/>
      <c r="C127" s="200" t="s">
        <v>216</v>
      </c>
      <c r="D127" s="200" t="s">
        <v>163</v>
      </c>
      <c r="E127" s="201" t="s">
        <v>217</v>
      </c>
      <c r="F127" s="202" t="s">
        <v>218</v>
      </c>
      <c r="G127" s="203" t="s">
        <v>112</v>
      </c>
      <c r="H127" s="204">
        <v>11</v>
      </c>
      <c r="I127" s="205"/>
      <c r="J127" s="206">
        <f>ROUND(I127*H127,2)</f>
        <v>0</v>
      </c>
      <c r="K127" s="202" t="s">
        <v>166</v>
      </c>
      <c r="L127" s="61"/>
      <c r="M127" s="207" t="s">
        <v>21</v>
      </c>
      <c r="N127" s="208" t="s">
        <v>47</v>
      </c>
      <c r="O127" s="42"/>
      <c r="P127" s="209">
        <f>O127*H127</f>
        <v>0</v>
      </c>
      <c r="Q127" s="209">
        <v>0.0005</v>
      </c>
      <c r="R127" s="209">
        <f>Q127*H127</f>
        <v>0.0055</v>
      </c>
      <c r="S127" s="209">
        <v>0</v>
      </c>
      <c r="T127" s="210">
        <f>S127*H127</f>
        <v>0</v>
      </c>
      <c r="AR127" s="24" t="s">
        <v>167</v>
      </c>
      <c r="AT127" s="24" t="s">
        <v>163</v>
      </c>
      <c r="AU127" s="24" t="s">
        <v>85</v>
      </c>
      <c r="AY127" s="24" t="s">
        <v>161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24" t="s">
        <v>83</v>
      </c>
      <c r="BK127" s="211">
        <f>ROUND(I127*H127,2)</f>
        <v>0</v>
      </c>
      <c r="BL127" s="24" t="s">
        <v>167</v>
      </c>
      <c r="BM127" s="24" t="s">
        <v>219</v>
      </c>
    </row>
    <row r="128" spans="2:51" s="12" customFormat="1" ht="12">
      <c r="B128" s="212"/>
      <c r="C128" s="213"/>
      <c r="D128" s="214" t="s">
        <v>169</v>
      </c>
      <c r="E128" s="215" t="s">
        <v>21</v>
      </c>
      <c r="F128" s="216" t="s">
        <v>110</v>
      </c>
      <c r="G128" s="213"/>
      <c r="H128" s="217">
        <v>11</v>
      </c>
      <c r="I128" s="218"/>
      <c r="J128" s="213"/>
      <c r="K128" s="213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169</v>
      </c>
      <c r="AU128" s="223" t="s">
        <v>85</v>
      </c>
      <c r="AV128" s="12" t="s">
        <v>85</v>
      </c>
      <c r="AW128" s="12" t="s">
        <v>39</v>
      </c>
      <c r="AX128" s="12" t="s">
        <v>76</v>
      </c>
      <c r="AY128" s="223" t="s">
        <v>161</v>
      </c>
    </row>
    <row r="129" spans="2:51" s="13" customFormat="1" ht="12">
      <c r="B129" s="224"/>
      <c r="C129" s="225"/>
      <c r="D129" s="214" t="s">
        <v>169</v>
      </c>
      <c r="E129" s="226" t="s">
        <v>21</v>
      </c>
      <c r="F129" s="227" t="s">
        <v>170</v>
      </c>
      <c r="G129" s="225"/>
      <c r="H129" s="228">
        <v>11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AT129" s="234" t="s">
        <v>169</v>
      </c>
      <c r="AU129" s="234" t="s">
        <v>85</v>
      </c>
      <c r="AV129" s="13" t="s">
        <v>167</v>
      </c>
      <c r="AW129" s="13" t="s">
        <v>39</v>
      </c>
      <c r="AX129" s="13" t="s">
        <v>83</v>
      </c>
      <c r="AY129" s="234" t="s">
        <v>161</v>
      </c>
    </row>
    <row r="130" spans="2:63" s="11" customFormat="1" ht="29.85" customHeight="1">
      <c r="B130" s="184"/>
      <c r="C130" s="185"/>
      <c r="D130" s="186" t="s">
        <v>75</v>
      </c>
      <c r="E130" s="198" t="s">
        <v>185</v>
      </c>
      <c r="F130" s="198" t="s">
        <v>220</v>
      </c>
      <c r="G130" s="185"/>
      <c r="H130" s="185"/>
      <c r="I130" s="188"/>
      <c r="J130" s="199">
        <f>BK130</f>
        <v>0</v>
      </c>
      <c r="K130" s="185"/>
      <c r="L130" s="190"/>
      <c r="M130" s="191"/>
      <c r="N130" s="192"/>
      <c r="O130" s="192"/>
      <c r="P130" s="193">
        <f>SUM(P131:P145)</f>
        <v>0</v>
      </c>
      <c r="Q130" s="192"/>
      <c r="R130" s="193">
        <f>SUM(R131:R145)</f>
        <v>0.0303025</v>
      </c>
      <c r="S130" s="192"/>
      <c r="T130" s="194">
        <f>SUM(T131:T145)</f>
        <v>0</v>
      </c>
      <c r="AR130" s="195" t="s">
        <v>83</v>
      </c>
      <c r="AT130" s="196" t="s">
        <v>75</v>
      </c>
      <c r="AU130" s="196" t="s">
        <v>83</v>
      </c>
      <c r="AY130" s="195" t="s">
        <v>161</v>
      </c>
      <c r="BK130" s="197">
        <f>SUM(BK131:BK145)</f>
        <v>0</v>
      </c>
    </row>
    <row r="131" spans="2:65" s="1" customFormat="1" ht="25.5" customHeight="1">
      <c r="B131" s="41"/>
      <c r="C131" s="200" t="s">
        <v>113</v>
      </c>
      <c r="D131" s="200" t="s">
        <v>163</v>
      </c>
      <c r="E131" s="201" t="s">
        <v>221</v>
      </c>
      <c r="F131" s="202" t="s">
        <v>222</v>
      </c>
      <c r="G131" s="203" t="s">
        <v>98</v>
      </c>
      <c r="H131" s="204">
        <v>4.25</v>
      </c>
      <c r="I131" s="205"/>
      <c r="J131" s="206">
        <f>ROUND(I131*H131,2)</f>
        <v>0</v>
      </c>
      <c r="K131" s="202" t="s">
        <v>166</v>
      </c>
      <c r="L131" s="61"/>
      <c r="M131" s="207" t="s">
        <v>21</v>
      </c>
      <c r="N131" s="208" t="s">
        <v>47</v>
      </c>
      <c r="O131" s="42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AR131" s="24" t="s">
        <v>167</v>
      </c>
      <c r="AT131" s="24" t="s">
        <v>163</v>
      </c>
      <c r="AU131" s="24" t="s">
        <v>85</v>
      </c>
      <c r="AY131" s="24" t="s">
        <v>161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24" t="s">
        <v>83</v>
      </c>
      <c r="BK131" s="211">
        <f>ROUND(I131*H131,2)</f>
        <v>0</v>
      </c>
      <c r="BL131" s="24" t="s">
        <v>167</v>
      </c>
      <c r="BM131" s="24" t="s">
        <v>223</v>
      </c>
    </row>
    <row r="132" spans="2:51" s="12" customFormat="1" ht="12">
      <c r="B132" s="212"/>
      <c r="C132" s="213"/>
      <c r="D132" s="214" t="s">
        <v>169</v>
      </c>
      <c r="E132" s="215" t="s">
        <v>21</v>
      </c>
      <c r="F132" s="216" t="s">
        <v>96</v>
      </c>
      <c r="G132" s="213"/>
      <c r="H132" s="217">
        <v>4.25</v>
      </c>
      <c r="I132" s="218"/>
      <c r="J132" s="213"/>
      <c r="K132" s="213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169</v>
      </c>
      <c r="AU132" s="223" t="s">
        <v>85</v>
      </c>
      <c r="AV132" s="12" t="s">
        <v>85</v>
      </c>
      <c r="AW132" s="12" t="s">
        <v>39</v>
      </c>
      <c r="AX132" s="12" t="s">
        <v>76</v>
      </c>
      <c r="AY132" s="223" t="s">
        <v>161</v>
      </c>
    </row>
    <row r="133" spans="2:51" s="13" customFormat="1" ht="12">
      <c r="B133" s="224"/>
      <c r="C133" s="225"/>
      <c r="D133" s="214" t="s">
        <v>169</v>
      </c>
      <c r="E133" s="226" t="s">
        <v>21</v>
      </c>
      <c r="F133" s="227" t="s">
        <v>170</v>
      </c>
      <c r="G133" s="225"/>
      <c r="H133" s="228">
        <v>4.25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AT133" s="234" t="s">
        <v>169</v>
      </c>
      <c r="AU133" s="234" t="s">
        <v>85</v>
      </c>
      <c r="AV133" s="13" t="s">
        <v>167</v>
      </c>
      <c r="AW133" s="13" t="s">
        <v>39</v>
      </c>
      <c r="AX133" s="13" t="s">
        <v>83</v>
      </c>
      <c r="AY133" s="234" t="s">
        <v>161</v>
      </c>
    </row>
    <row r="134" spans="2:65" s="1" customFormat="1" ht="38.25" customHeight="1">
      <c r="B134" s="41"/>
      <c r="C134" s="200" t="s">
        <v>224</v>
      </c>
      <c r="D134" s="200" t="s">
        <v>163</v>
      </c>
      <c r="E134" s="201" t="s">
        <v>225</v>
      </c>
      <c r="F134" s="202" t="s">
        <v>226</v>
      </c>
      <c r="G134" s="203" t="s">
        <v>98</v>
      </c>
      <c r="H134" s="204">
        <v>4.25</v>
      </c>
      <c r="I134" s="205"/>
      <c r="J134" s="206">
        <f>ROUND(I134*H134,2)</f>
        <v>0</v>
      </c>
      <c r="K134" s="202" t="s">
        <v>166</v>
      </c>
      <c r="L134" s="61"/>
      <c r="M134" s="207" t="s">
        <v>21</v>
      </c>
      <c r="N134" s="208" t="s">
        <v>47</v>
      </c>
      <c r="O134" s="42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AR134" s="24" t="s">
        <v>167</v>
      </c>
      <c r="AT134" s="24" t="s">
        <v>163</v>
      </c>
      <c r="AU134" s="24" t="s">
        <v>85</v>
      </c>
      <c r="AY134" s="24" t="s">
        <v>161</v>
      </c>
      <c r="BE134" s="211">
        <f>IF(N134="základní",J134,0)</f>
        <v>0</v>
      </c>
      <c r="BF134" s="211">
        <f>IF(N134="snížená",J134,0)</f>
        <v>0</v>
      </c>
      <c r="BG134" s="211">
        <f>IF(N134="zákl. přenesená",J134,0)</f>
        <v>0</v>
      </c>
      <c r="BH134" s="211">
        <f>IF(N134="sníž. přenesená",J134,0)</f>
        <v>0</v>
      </c>
      <c r="BI134" s="211">
        <f>IF(N134="nulová",J134,0)</f>
        <v>0</v>
      </c>
      <c r="BJ134" s="24" t="s">
        <v>83</v>
      </c>
      <c r="BK134" s="211">
        <f>ROUND(I134*H134,2)</f>
        <v>0</v>
      </c>
      <c r="BL134" s="24" t="s">
        <v>167</v>
      </c>
      <c r="BM134" s="24" t="s">
        <v>227</v>
      </c>
    </row>
    <row r="135" spans="2:51" s="12" customFormat="1" ht="12">
      <c r="B135" s="212"/>
      <c r="C135" s="213"/>
      <c r="D135" s="214" t="s">
        <v>169</v>
      </c>
      <c r="E135" s="215" t="s">
        <v>21</v>
      </c>
      <c r="F135" s="216" t="s">
        <v>96</v>
      </c>
      <c r="G135" s="213"/>
      <c r="H135" s="217">
        <v>4.25</v>
      </c>
      <c r="I135" s="218"/>
      <c r="J135" s="213"/>
      <c r="K135" s="213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169</v>
      </c>
      <c r="AU135" s="223" t="s">
        <v>85</v>
      </c>
      <c r="AV135" s="12" t="s">
        <v>85</v>
      </c>
      <c r="AW135" s="12" t="s">
        <v>39</v>
      </c>
      <c r="AX135" s="12" t="s">
        <v>76</v>
      </c>
      <c r="AY135" s="223" t="s">
        <v>161</v>
      </c>
    </row>
    <row r="136" spans="2:51" s="13" customFormat="1" ht="12">
      <c r="B136" s="224"/>
      <c r="C136" s="225"/>
      <c r="D136" s="214" t="s">
        <v>169</v>
      </c>
      <c r="E136" s="226" t="s">
        <v>21</v>
      </c>
      <c r="F136" s="227" t="s">
        <v>170</v>
      </c>
      <c r="G136" s="225"/>
      <c r="H136" s="228">
        <v>4.25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AT136" s="234" t="s">
        <v>169</v>
      </c>
      <c r="AU136" s="234" t="s">
        <v>85</v>
      </c>
      <c r="AV136" s="13" t="s">
        <v>167</v>
      </c>
      <c r="AW136" s="13" t="s">
        <v>39</v>
      </c>
      <c r="AX136" s="13" t="s">
        <v>83</v>
      </c>
      <c r="AY136" s="234" t="s">
        <v>161</v>
      </c>
    </row>
    <row r="137" spans="2:65" s="1" customFormat="1" ht="25.5" customHeight="1">
      <c r="B137" s="41"/>
      <c r="C137" s="200" t="s">
        <v>228</v>
      </c>
      <c r="D137" s="200" t="s">
        <v>163</v>
      </c>
      <c r="E137" s="201" t="s">
        <v>229</v>
      </c>
      <c r="F137" s="202" t="s">
        <v>230</v>
      </c>
      <c r="G137" s="203" t="s">
        <v>98</v>
      </c>
      <c r="H137" s="204">
        <v>4.25</v>
      </c>
      <c r="I137" s="205"/>
      <c r="J137" s="206">
        <f>ROUND(I137*H137,2)</f>
        <v>0</v>
      </c>
      <c r="K137" s="202" t="s">
        <v>166</v>
      </c>
      <c r="L137" s="61"/>
      <c r="M137" s="207" t="s">
        <v>21</v>
      </c>
      <c r="N137" s="208" t="s">
        <v>47</v>
      </c>
      <c r="O137" s="42"/>
      <c r="P137" s="209">
        <f>O137*H137</f>
        <v>0</v>
      </c>
      <c r="Q137" s="209">
        <v>0.00652</v>
      </c>
      <c r="R137" s="209">
        <f>Q137*H137</f>
        <v>0.02771</v>
      </c>
      <c r="S137" s="209">
        <v>0</v>
      </c>
      <c r="T137" s="210">
        <f>S137*H137</f>
        <v>0</v>
      </c>
      <c r="AR137" s="24" t="s">
        <v>167</v>
      </c>
      <c r="AT137" s="24" t="s">
        <v>163</v>
      </c>
      <c r="AU137" s="24" t="s">
        <v>85</v>
      </c>
      <c r="AY137" s="24" t="s">
        <v>161</v>
      </c>
      <c r="BE137" s="211">
        <f>IF(N137="základní",J137,0)</f>
        <v>0</v>
      </c>
      <c r="BF137" s="211">
        <f>IF(N137="snížená",J137,0)</f>
        <v>0</v>
      </c>
      <c r="BG137" s="211">
        <f>IF(N137="zákl. přenesená",J137,0)</f>
        <v>0</v>
      </c>
      <c r="BH137" s="211">
        <f>IF(N137="sníž. přenesená",J137,0)</f>
        <v>0</v>
      </c>
      <c r="BI137" s="211">
        <f>IF(N137="nulová",J137,0)</f>
        <v>0</v>
      </c>
      <c r="BJ137" s="24" t="s">
        <v>83</v>
      </c>
      <c r="BK137" s="211">
        <f>ROUND(I137*H137,2)</f>
        <v>0</v>
      </c>
      <c r="BL137" s="24" t="s">
        <v>167</v>
      </c>
      <c r="BM137" s="24" t="s">
        <v>231</v>
      </c>
    </row>
    <row r="138" spans="2:51" s="12" customFormat="1" ht="12">
      <c r="B138" s="212"/>
      <c r="C138" s="213"/>
      <c r="D138" s="214" t="s">
        <v>169</v>
      </c>
      <c r="E138" s="215" t="s">
        <v>21</v>
      </c>
      <c r="F138" s="216" t="s">
        <v>96</v>
      </c>
      <c r="G138" s="213"/>
      <c r="H138" s="217">
        <v>4.25</v>
      </c>
      <c r="I138" s="218"/>
      <c r="J138" s="213"/>
      <c r="K138" s="213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169</v>
      </c>
      <c r="AU138" s="223" t="s">
        <v>85</v>
      </c>
      <c r="AV138" s="12" t="s">
        <v>85</v>
      </c>
      <c r="AW138" s="12" t="s">
        <v>39</v>
      </c>
      <c r="AX138" s="12" t="s">
        <v>76</v>
      </c>
      <c r="AY138" s="223" t="s">
        <v>161</v>
      </c>
    </row>
    <row r="139" spans="2:51" s="13" customFormat="1" ht="12">
      <c r="B139" s="224"/>
      <c r="C139" s="225"/>
      <c r="D139" s="214" t="s">
        <v>169</v>
      </c>
      <c r="E139" s="226" t="s">
        <v>21</v>
      </c>
      <c r="F139" s="227" t="s">
        <v>170</v>
      </c>
      <c r="G139" s="225"/>
      <c r="H139" s="228">
        <v>4.25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169</v>
      </c>
      <c r="AU139" s="234" t="s">
        <v>85</v>
      </c>
      <c r="AV139" s="13" t="s">
        <v>167</v>
      </c>
      <c r="AW139" s="13" t="s">
        <v>39</v>
      </c>
      <c r="AX139" s="13" t="s">
        <v>83</v>
      </c>
      <c r="AY139" s="234" t="s">
        <v>161</v>
      </c>
    </row>
    <row r="140" spans="2:65" s="1" customFormat="1" ht="25.5" customHeight="1">
      <c r="B140" s="41"/>
      <c r="C140" s="200" t="s">
        <v>232</v>
      </c>
      <c r="D140" s="200" t="s">
        <v>163</v>
      </c>
      <c r="E140" s="201" t="s">
        <v>233</v>
      </c>
      <c r="F140" s="202" t="s">
        <v>234</v>
      </c>
      <c r="G140" s="203" t="s">
        <v>98</v>
      </c>
      <c r="H140" s="204">
        <v>4.25</v>
      </c>
      <c r="I140" s="205"/>
      <c r="J140" s="206">
        <f>ROUND(I140*H140,2)</f>
        <v>0</v>
      </c>
      <c r="K140" s="202" t="s">
        <v>166</v>
      </c>
      <c r="L140" s="61"/>
      <c r="M140" s="207" t="s">
        <v>21</v>
      </c>
      <c r="N140" s="208" t="s">
        <v>47</v>
      </c>
      <c r="O140" s="42"/>
      <c r="P140" s="209">
        <f>O140*H140</f>
        <v>0</v>
      </c>
      <c r="Q140" s="209">
        <v>0.00061</v>
      </c>
      <c r="R140" s="209">
        <f>Q140*H140</f>
        <v>0.0025924999999999998</v>
      </c>
      <c r="S140" s="209">
        <v>0</v>
      </c>
      <c r="T140" s="210">
        <f>S140*H140</f>
        <v>0</v>
      </c>
      <c r="AR140" s="24" t="s">
        <v>167</v>
      </c>
      <c r="AT140" s="24" t="s">
        <v>163</v>
      </c>
      <c r="AU140" s="24" t="s">
        <v>85</v>
      </c>
      <c r="AY140" s="24" t="s">
        <v>161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24" t="s">
        <v>83</v>
      </c>
      <c r="BK140" s="211">
        <f>ROUND(I140*H140,2)</f>
        <v>0</v>
      </c>
      <c r="BL140" s="24" t="s">
        <v>167</v>
      </c>
      <c r="BM140" s="24" t="s">
        <v>235</v>
      </c>
    </row>
    <row r="141" spans="2:51" s="12" customFormat="1" ht="12">
      <c r="B141" s="212"/>
      <c r="C141" s="213"/>
      <c r="D141" s="214" t="s">
        <v>169</v>
      </c>
      <c r="E141" s="215" t="s">
        <v>21</v>
      </c>
      <c r="F141" s="216" t="s">
        <v>96</v>
      </c>
      <c r="G141" s="213"/>
      <c r="H141" s="217">
        <v>4.25</v>
      </c>
      <c r="I141" s="218"/>
      <c r="J141" s="213"/>
      <c r="K141" s="213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169</v>
      </c>
      <c r="AU141" s="223" t="s">
        <v>85</v>
      </c>
      <c r="AV141" s="12" t="s">
        <v>85</v>
      </c>
      <c r="AW141" s="12" t="s">
        <v>39</v>
      </c>
      <c r="AX141" s="12" t="s">
        <v>76</v>
      </c>
      <c r="AY141" s="223" t="s">
        <v>161</v>
      </c>
    </row>
    <row r="142" spans="2:51" s="13" customFormat="1" ht="12">
      <c r="B142" s="224"/>
      <c r="C142" s="225"/>
      <c r="D142" s="214" t="s">
        <v>169</v>
      </c>
      <c r="E142" s="226" t="s">
        <v>21</v>
      </c>
      <c r="F142" s="227" t="s">
        <v>170</v>
      </c>
      <c r="G142" s="225"/>
      <c r="H142" s="228">
        <v>4.25</v>
      </c>
      <c r="I142" s="229"/>
      <c r="J142" s="225"/>
      <c r="K142" s="225"/>
      <c r="L142" s="230"/>
      <c r="M142" s="231"/>
      <c r="N142" s="232"/>
      <c r="O142" s="232"/>
      <c r="P142" s="232"/>
      <c r="Q142" s="232"/>
      <c r="R142" s="232"/>
      <c r="S142" s="232"/>
      <c r="T142" s="233"/>
      <c r="AT142" s="234" t="s">
        <v>169</v>
      </c>
      <c r="AU142" s="234" t="s">
        <v>85</v>
      </c>
      <c r="AV142" s="13" t="s">
        <v>167</v>
      </c>
      <c r="AW142" s="13" t="s">
        <v>39</v>
      </c>
      <c r="AX142" s="13" t="s">
        <v>83</v>
      </c>
      <c r="AY142" s="234" t="s">
        <v>161</v>
      </c>
    </row>
    <row r="143" spans="2:65" s="1" customFormat="1" ht="38.25" customHeight="1">
      <c r="B143" s="41"/>
      <c r="C143" s="200" t="s">
        <v>10</v>
      </c>
      <c r="D143" s="200" t="s">
        <v>163</v>
      </c>
      <c r="E143" s="201" t="s">
        <v>236</v>
      </c>
      <c r="F143" s="202" t="s">
        <v>237</v>
      </c>
      <c r="G143" s="203" t="s">
        <v>98</v>
      </c>
      <c r="H143" s="204">
        <v>4.25</v>
      </c>
      <c r="I143" s="205"/>
      <c r="J143" s="206">
        <f>ROUND(I143*H143,2)</f>
        <v>0</v>
      </c>
      <c r="K143" s="202" t="s">
        <v>166</v>
      </c>
      <c r="L143" s="61"/>
      <c r="M143" s="207" t="s">
        <v>21</v>
      </c>
      <c r="N143" s="208" t="s">
        <v>47</v>
      </c>
      <c r="O143" s="42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AR143" s="24" t="s">
        <v>167</v>
      </c>
      <c r="AT143" s="24" t="s">
        <v>163</v>
      </c>
      <c r="AU143" s="24" t="s">
        <v>85</v>
      </c>
      <c r="AY143" s="24" t="s">
        <v>161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24" t="s">
        <v>83</v>
      </c>
      <c r="BK143" s="211">
        <f>ROUND(I143*H143,2)</f>
        <v>0</v>
      </c>
      <c r="BL143" s="24" t="s">
        <v>167</v>
      </c>
      <c r="BM143" s="24" t="s">
        <v>238</v>
      </c>
    </row>
    <row r="144" spans="2:51" s="12" customFormat="1" ht="12">
      <c r="B144" s="212"/>
      <c r="C144" s="213"/>
      <c r="D144" s="214" t="s">
        <v>169</v>
      </c>
      <c r="E144" s="215" t="s">
        <v>21</v>
      </c>
      <c r="F144" s="216" t="s">
        <v>96</v>
      </c>
      <c r="G144" s="213"/>
      <c r="H144" s="217">
        <v>4.25</v>
      </c>
      <c r="I144" s="218"/>
      <c r="J144" s="213"/>
      <c r="K144" s="213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169</v>
      </c>
      <c r="AU144" s="223" t="s">
        <v>85</v>
      </c>
      <c r="AV144" s="12" t="s">
        <v>85</v>
      </c>
      <c r="AW144" s="12" t="s">
        <v>39</v>
      </c>
      <c r="AX144" s="12" t="s">
        <v>76</v>
      </c>
      <c r="AY144" s="223" t="s">
        <v>161</v>
      </c>
    </row>
    <row r="145" spans="2:51" s="13" customFormat="1" ht="12">
      <c r="B145" s="224"/>
      <c r="C145" s="225"/>
      <c r="D145" s="214" t="s">
        <v>169</v>
      </c>
      <c r="E145" s="226" t="s">
        <v>21</v>
      </c>
      <c r="F145" s="227" t="s">
        <v>170</v>
      </c>
      <c r="G145" s="225"/>
      <c r="H145" s="228">
        <v>4.25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169</v>
      </c>
      <c r="AU145" s="234" t="s">
        <v>85</v>
      </c>
      <c r="AV145" s="13" t="s">
        <v>167</v>
      </c>
      <c r="AW145" s="13" t="s">
        <v>39</v>
      </c>
      <c r="AX145" s="13" t="s">
        <v>83</v>
      </c>
      <c r="AY145" s="234" t="s">
        <v>161</v>
      </c>
    </row>
    <row r="146" spans="2:63" s="11" customFormat="1" ht="29.85" customHeight="1">
      <c r="B146" s="184"/>
      <c r="C146" s="185"/>
      <c r="D146" s="186" t="s">
        <v>75</v>
      </c>
      <c r="E146" s="198" t="s">
        <v>209</v>
      </c>
      <c r="F146" s="198" t="s">
        <v>239</v>
      </c>
      <c r="G146" s="185"/>
      <c r="H146" s="185"/>
      <c r="I146" s="188"/>
      <c r="J146" s="199">
        <f>BK146</f>
        <v>0</v>
      </c>
      <c r="K146" s="185"/>
      <c r="L146" s="190"/>
      <c r="M146" s="191"/>
      <c r="N146" s="192"/>
      <c r="O146" s="192"/>
      <c r="P146" s="193">
        <f>SUM(P147:P196)</f>
        <v>0</v>
      </c>
      <c r="Q146" s="192"/>
      <c r="R146" s="193">
        <f>SUM(R147:R196)</f>
        <v>0</v>
      </c>
      <c r="S146" s="192"/>
      <c r="T146" s="194">
        <f>SUM(T147:T196)</f>
        <v>200.5</v>
      </c>
      <c r="AR146" s="195" t="s">
        <v>83</v>
      </c>
      <c r="AT146" s="196" t="s">
        <v>75</v>
      </c>
      <c r="AU146" s="196" t="s">
        <v>83</v>
      </c>
      <c r="AY146" s="195" t="s">
        <v>161</v>
      </c>
      <c r="BK146" s="197">
        <f>SUM(BK147:BK196)</f>
        <v>0</v>
      </c>
    </row>
    <row r="147" spans="2:65" s="1" customFormat="1" ht="25.5" customHeight="1">
      <c r="B147" s="41"/>
      <c r="C147" s="200" t="s">
        <v>240</v>
      </c>
      <c r="D147" s="200" t="s">
        <v>163</v>
      </c>
      <c r="E147" s="201" t="s">
        <v>241</v>
      </c>
      <c r="F147" s="202" t="s">
        <v>242</v>
      </c>
      <c r="G147" s="203" t="s">
        <v>112</v>
      </c>
      <c r="H147" s="204">
        <v>11</v>
      </c>
      <c r="I147" s="205"/>
      <c r="J147" s="206">
        <f>ROUND(I147*H147,2)</f>
        <v>0</v>
      </c>
      <c r="K147" s="202" t="s">
        <v>166</v>
      </c>
      <c r="L147" s="61"/>
      <c r="M147" s="207" t="s">
        <v>21</v>
      </c>
      <c r="N147" s="208" t="s">
        <v>47</v>
      </c>
      <c r="O147" s="42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AR147" s="24" t="s">
        <v>167</v>
      </c>
      <c r="AT147" s="24" t="s">
        <v>163</v>
      </c>
      <c r="AU147" s="24" t="s">
        <v>85</v>
      </c>
      <c r="AY147" s="24" t="s">
        <v>161</v>
      </c>
      <c r="BE147" s="211">
        <f>IF(N147="základní",J147,0)</f>
        <v>0</v>
      </c>
      <c r="BF147" s="211">
        <f>IF(N147="snížená",J147,0)</f>
        <v>0</v>
      </c>
      <c r="BG147" s="211">
        <f>IF(N147="zákl. přenesená",J147,0)</f>
        <v>0</v>
      </c>
      <c r="BH147" s="211">
        <f>IF(N147="sníž. přenesená",J147,0)</f>
        <v>0</v>
      </c>
      <c r="BI147" s="211">
        <f>IF(N147="nulová",J147,0)</f>
        <v>0</v>
      </c>
      <c r="BJ147" s="24" t="s">
        <v>83</v>
      </c>
      <c r="BK147" s="211">
        <f>ROUND(I147*H147,2)</f>
        <v>0</v>
      </c>
      <c r="BL147" s="24" t="s">
        <v>167</v>
      </c>
      <c r="BM147" s="24" t="s">
        <v>243</v>
      </c>
    </row>
    <row r="148" spans="2:51" s="14" customFormat="1" ht="12">
      <c r="B148" s="235"/>
      <c r="C148" s="236"/>
      <c r="D148" s="214" t="s">
        <v>169</v>
      </c>
      <c r="E148" s="237" t="s">
        <v>21</v>
      </c>
      <c r="F148" s="238" t="s">
        <v>244</v>
      </c>
      <c r="G148" s="236"/>
      <c r="H148" s="237" t="s">
        <v>21</v>
      </c>
      <c r="I148" s="239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169</v>
      </c>
      <c r="AU148" s="244" t="s">
        <v>85</v>
      </c>
      <c r="AV148" s="14" t="s">
        <v>83</v>
      </c>
      <c r="AW148" s="14" t="s">
        <v>39</v>
      </c>
      <c r="AX148" s="14" t="s">
        <v>76</v>
      </c>
      <c r="AY148" s="244" t="s">
        <v>161</v>
      </c>
    </row>
    <row r="149" spans="2:51" s="12" customFormat="1" ht="12">
      <c r="B149" s="212"/>
      <c r="C149" s="213"/>
      <c r="D149" s="214" t="s">
        <v>169</v>
      </c>
      <c r="E149" s="215" t="s">
        <v>110</v>
      </c>
      <c r="F149" s="216" t="s">
        <v>245</v>
      </c>
      <c r="G149" s="213"/>
      <c r="H149" s="217">
        <v>11</v>
      </c>
      <c r="I149" s="218"/>
      <c r="J149" s="213"/>
      <c r="K149" s="213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169</v>
      </c>
      <c r="AU149" s="223" t="s">
        <v>85</v>
      </c>
      <c r="AV149" s="12" t="s">
        <v>85</v>
      </c>
      <c r="AW149" s="12" t="s">
        <v>39</v>
      </c>
      <c r="AX149" s="12" t="s">
        <v>76</v>
      </c>
      <c r="AY149" s="223" t="s">
        <v>161</v>
      </c>
    </row>
    <row r="150" spans="2:51" s="13" customFormat="1" ht="12">
      <c r="B150" s="224"/>
      <c r="C150" s="225"/>
      <c r="D150" s="214" t="s">
        <v>169</v>
      </c>
      <c r="E150" s="226" t="s">
        <v>21</v>
      </c>
      <c r="F150" s="227" t="s">
        <v>170</v>
      </c>
      <c r="G150" s="225"/>
      <c r="H150" s="228">
        <v>11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169</v>
      </c>
      <c r="AU150" s="234" t="s">
        <v>85</v>
      </c>
      <c r="AV150" s="13" t="s">
        <v>167</v>
      </c>
      <c r="AW150" s="13" t="s">
        <v>39</v>
      </c>
      <c r="AX150" s="13" t="s">
        <v>83</v>
      </c>
      <c r="AY150" s="234" t="s">
        <v>161</v>
      </c>
    </row>
    <row r="151" spans="2:65" s="1" customFormat="1" ht="16.5" customHeight="1">
      <c r="B151" s="41"/>
      <c r="C151" s="200" t="s">
        <v>246</v>
      </c>
      <c r="D151" s="200" t="s">
        <v>163</v>
      </c>
      <c r="E151" s="201" t="s">
        <v>247</v>
      </c>
      <c r="F151" s="202" t="s">
        <v>248</v>
      </c>
      <c r="G151" s="203" t="s">
        <v>102</v>
      </c>
      <c r="H151" s="204">
        <v>100.25</v>
      </c>
      <c r="I151" s="205"/>
      <c r="J151" s="206">
        <f>ROUND(I151*H151,2)</f>
        <v>0</v>
      </c>
      <c r="K151" s="202" t="s">
        <v>166</v>
      </c>
      <c r="L151" s="61"/>
      <c r="M151" s="207" t="s">
        <v>21</v>
      </c>
      <c r="N151" s="208" t="s">
        <v>47</v>
      </c>
      <c r="O151" s="42"/>
      <c r="P151" s="209">
        <f>O151*H151</f>
        <v>0</v>
      </c>
      <c r="Q151" s="209">
        <v>0</v>
      </c>
      <c r="R151" s="209">
        <f>Q151*H151</f>
        <v>0</v>
      </c>
      <c r="S151" s="209">
        <v>2</v>
      </c>
      <c r="T151" s="210">
        <f>S151*H151</f>
        <v>200.5</v>
      </c>
      <c r="AR151" s="24" t="s">
        <v>167</v>
      </c>
      <c r="AT151" s="24" t="s">
        <v>163</v>
      </c>
      <c r="AU151" s="24" t="s">
        <v>85</v>
      </c>
      <c r="AY151" s="24" t="s">
        <v>161</v>
      </c>
      <c r="BE151" s="211">
        <f>IF(N151="základní",J151,0)</f>
        <v>0</v>
      </c>
      <c r="BF151" s="211">
        <f>IF(N151="snížená",J151,0)</f>
        <v>0</v>
      </c>
      <c r="BG151" s="211">
        <f>IF(N151="zákl. přenesená",J151,0)</f>
        <v>0</v>
      </c>
      <c r="BH151" s="211">
        <f>IF(N151="sníž. přenesená",J151,0)</f>
        <v>0</v>
      </c>
      <c r="BI151" s="211">
        <f>IF(N151="nulová",J151,0)</f>
        <v>0</v>
      </c>
      <c r="BJ151" s="24" t="s">
        <v>83</v>
      </c>
      <c r="BK151" s="211">
        <f>ROUND(I151*H151,2)</f>
        <v>0</v>
      </c>
      <c r="BL151" s="24" t="s">
        <v>167</v>
      </c>
      <c r="BM151" s="24" t="s">
        <v>249</v>
      </c>
    </row>
    <row r="152" spans="2:51" s="14" customFormat="1" ht="24">
      <c r="B152" s="235"/>
      <c r="C152" s="236"/>
      <c r="D152" s="214" t="s">
        <v>169</v>
      </c>
      <c r="E152" s="237" t="s">
        <v>21</v>
      </c>
      <c r="F152" s="238" t="s">
        <v>250</v>
      </c>
      <c r="G152" s="236"/>
      <c r="H152" s="237" t="s">
        <v>21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169</v>
      </c>
      <c r="AU152" s="244" t="s">
        <v>85</v>
      </c>
      <c r="AV152" s="14" t="s">
        <v>83</v>
      </c>
      <c r="AW152" s="14" t="s">
        <v>39</v>
      </c>
      <c r="AX152" s="14" t="s">
        <v>76</v>
      </c>
      <c r="AY152" s="244" t="s">
        <v>161</v>
      </c>
    </row>
    <row r="153" spans="2:51" s="12" customFormat="1" ht="12">
      <c r="B153" s="212"/>
      <c r="C153" s="213"/>
      <c r="D153" s="214" t="s">
        <v>169</v>
      </c>
      <c r="E153" s="215" t="s">
        <v>21</v>
      </c>
      <c r="F153" s="216" t="s">
        <v>251</v>
      </c>
      <c r="G153" s="213"/>
      <c r="H153" s="217">
        <v>100.25</v>
      </c>
      <c r="I153" s="218"/>
      <c r="J153" s="213"/>
      <c r="K153" s="213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169</v>
      </c>
      <c r="AU153" s="223" t="s">
        <v>85</v>
      </c>
      <c r="AV153" s="12" t="s">
        <v>85</v>
      </c>
      <c r="AW153" s="12" t="s">
        <v>39</v>
      </c>
      <c r="AX153" s="12" t="s">
        <v>76</v>
      </c>
      <c r="AY153" s="223" t="s">
        <v>161</v>
      </c>
    </row>
    <row r="154" spans="2:51" s="13" customFormat="1" ht="12">
      <c r="B154" s="224"/>
      <c r="C154" s="225"/>
      <c r="D154" s="214" t="s">
        <v>169</v>
      </c>
      <c r="E154" s="226" t="s">
        <v>21</v>
      </c>
      <c r="F154" s="227" t="s">
        <v>170</v>
      </c>
      <c r="G154" s="225"/>
      <c r="H154" s="228">
        <v>100.25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AT154" s="234" t="s">
        <v>169</v>
      </c>
      <c r="AU154" s="234" t="s">
        <v>85</v>
      </c>
      <c r="AV154" s="13" t="s">
        <v>167</v>
      </c>
      <c r="AW154" s="13" t="s">
        <v>39</v>
      </c>
      <c r="AX154" s="13" t="s">
        <v>83</v>
      </c>
      <c r="AY154" s="234" t="s">
        <v>161</v>
      </c>
    </row>
    <row r="155" spans="2:65" s="1" customFormat="1" ht="25.5" customHeight="1">
      <c r="B155" s="41"/>
      <c r="C155" s="200" t="s">
        <v>252</v>
      </c>
      <c r="D155" s="200" t="s">
        <v>163</v>
      </c>
      <c r="E155" s="201" t="s">
        <v>253</v>
      </c>
      <c r="F155" s="202" t="s">
        <v>254</v>
      </c>
      <c r="G155" s="203" t="s">
        <v>116</v>
      </c>
      <c r="H155" s="204">
        <v>210</v>
      </c>
      <c r="I155" s="205"/>
      <c r="J155" s="206">
        <f>ROUND(I155*H155,2)</f>
        <v>0</v>
      </c>
      <c r="K155" s="202" t="s">
        <v>166</v>
      </c>
      <c r="L155" s="61"/>
      <c r="M155" s="207" t="s">
        <v>21</v>
      </c>
      <c r="N155" s="208" t="s">
        <v>47</v>
      </c>
      <c r="O155" s="42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AR155" s="24" t="s">
        <v>167</v>
      </c>
      <c r="AT155" s="24" t="s">
        <v>163</v>
      </c>
      <c r="AU155" s="24" t="s">
        <v>85</v>
      </c>
      <c r="AY155" s="24" t="s">
        <v>161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24" t="s">
        <v>83</v>
      </c>
      <c r="BK155" s="211">
        <f>ROUND(I155*H155,2)</f>
        <v>0</v>
      </c>
      <c r="BL155" s="24" t="s">
        <v>167</v>
      </c>
      <c r="BM155" s="24" t="s">
        <v>255</v>
      </c>
    </row>
    <row r="156" spans="2:47" s="1" customFormat="1" ht="36">
      <c r="B156" s="41"/>
      <c r="C156" s="63"/>
      <c r="D156" s="214" t="s">
        <v>207</v>
      </c>
      <c r="E156" s="63"/>
      <c r="F156" s="255" t="s">
        <v>256</v>
      </c>
      <c r="G156" s="63"/>
      <c r="H156" s="63"/>
      <c r="I156" s="169"/>
      <c r="J156" s="63"/>
      <c r="K156" s="63"/>
      <c r="L156" s="61"/>
      <c r="M156" s="256"/>
      <c r="N156" s="42"/>
      <c r="O156" s="42"/>
      <c r="P156" s="42"/>
      <c r="Q156" s="42"/>
      <c r="R156" s="42"/>
      <c r="S156" s="42"/>
      <c r="T156" s="78"/>
      <c r="AT156" s="24" t="s">
        <v>207</v>
      </c>
      <c r="AU156" s="24" t="s">
        <v>85</v>
      </c>
    </row>
    <row r="157" spans="2:51" s="14" customFormat="1" ht="12">
      <c r="B157" s="235"/>
      <c r="C157" s="236"/>
      <c r="D157" s="214" t="s">
        <v>169</v>
      </c>
      <c r="E157" s="237" t="s">
        <v>21</v>
      </c>
      <c r="F157" s="238" t="s">
        <v>257</v>
      </c>
      <c r="G157" s="236"/>
      <c r="H157" s="237" t="s">
        <v>21</v>
      </c>
      <c r="I157" s="239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169</v>
      </c>
      <c r="AU157" s="244" t="s">
        <v>85</v>
      </c>
      <c r="AV157" s="14" t="s">
        <v>83</v>
      </c>
      <c r="AW157" s="14" t="s">
        <v>39</v>
      </c>
      <c r="AX157" s="14" t="s">
        <v>76</v>
      </c>
      <c r="AY157" s="244" t="s">
        <v>161</v>
      </c>
    </row>
    <row r="158" spans="2:51" s="12" customFormat="1" ht="12">
      <c r="B158" s="212"/>
      <c r="C158" s="213"/>
      <c r="D158" s="214" t="s">
        <v>169</v>
      </c>
      <c r="E158" s="215" t="s">
        <v>21</v>
      </c>
      <c r="F158" s="216" t="s">
        <v>258</v>
      </c>
      <c r="G158" s="213"/>
      <c r="H158" s="217">
        <v>210</v>
      </c>
      <c r="I158" s="218"/>
      <c r="J158" s="213"/>
      <c r="K158" s="213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169</v>
      </c>
      <c r="AU158" s="223" t="s">
        <v>85</v>
      </c>
      <c r="AV158" s="12" t="s">
        <v>85</v>
      </c>
      <c r="AW158" s="12" t="s">
        <v>39</v>
      </c>
      <c r="AX158" s="12" t="s">
        <v>76</v>
      </c>
      <c r="AY158" s="223" t="s">
        <v>161</v>
      </c>
    </row>
    <row r="159" spans="2:51" s="13" customFormat="1" ht="12">
      <c r="B159" s="224"/>
      <c r="C159" s="225"/>
      <c r="D159" s="214" t="s">
        <v>169</v>
      </c>
      <c r="E159" s="226" t="s">
        <v>21</v>
      </c>
      <c r="F159" s="227" t="s">
        <v>170</v>
      </c>
      <c r="G159" s="225"/>
      <c r="H159" s="228">
        <v>210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AT159" s="234" t="s">
        <v>169</v>
      </c>
      <c r="AU159" s="234" t="s">
        <v>85</v>
      </c>
      <c r="AV159" s="13" t="s">
        <v>167</v>
      </c>
      <c r="AW159" s="13" t="s">
        <v>39</v>
      </c>
      <c r="AX159" s="13" t="s">
        <v>83</v>
      </c>
      <c r="AY159" s="234" t="s">
        <v>161</v>
      </c>
    </row>
    <row r="160" spans="2:65" s="1" customFormat="1" ht="25.5" customHeight="1">
      <c r="B160" s="41"/>
      <c r="C160" s="200" t="s">
        <v>259</v>
      </c>
      <c r="D160" s="200" t="s">
        <v>163</v>
      </c>
      <c r="E160" s="201" t="s">
        <v>260</v>
      </c>
      <c r="F160" s="202" t="s">
        <v>261</v>
      </c>
      <c r="G160" s="203" t="s">
        <v>112</v>
      </c>
      <c r="H160" s="204">
        <v>401</v>
      </c>
      <c r="I160" s="205"/>
      <c r="J160" s="206">
        <f>ROUND(I160*H160,2)</f>
        <v>0</v>
      </c>
      <c r="K160" s="202" t="s">
        <v>166</v>
      </c>
      <c r="L160" s="61"/>
      <c r="M160" s="207" t="s">
        <v>21</v>
      </c>
      <c r="N160" s="208" t="s">
        <v>47</v>
      </c>
      <c r="O160" s="42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AR160" s="24" t="s">
        <v>167</v>
      </c>
      <c r="AT160" s="24" t="s">
        <v>163</v>
      </c>
      <c r="AU160" s="24" t="s">
        <v>85</v>
      </c>
      <c r="AY160" s="24" t="s">
        <v>161</v>
      </c>
      <c r="BE160" s="211">
        <f>IF(N160="základní",J160,0)</f>
        <v>0</v>
      </c>
      <c r="BF160" s="211">
        <f>IF(N160="snížená",J160,0)</f>
        <v>0</v>
      </c>
      <c r="BG160" s="211">
        <f>IF(N160="zákl. přenesená",J160,0)</f>
        <v>0</v>
      </c>
      <c r="BH160" s="211">
        <f>IF(N160="sníž. přenesená",J160,0)</f>
        <v>0</v>
      </c>
      <c r="BI160" s="211">
        <f>IF(N160="nulová",J160,0)</f>
        <v>0</v>
      </c>
      <c r="BJ160" s="24" t="s">
        <v>83</v>
      </c>
      <c r="BK160" s="211">
        <f>ROUND(I160*H160,2)</f>
        <v>0</v>
      </c>
      <c r="BL160" s="24" t="s">
        <v>167</v>
      </c>
      <c r="BM160" s="24" t="s">
        <v>262</v>
      </c>
    </row>
    <row r="161" spans="2:47" s="1" customFormat="1" ht="24">
      <c r="B161" s="41"/>
      <c r="C161" s="63"/>
      <c r="D161" s="214" t="s">
        <v>207</v>
      </c>
      <c r="E161" s="63"/>
      <c r="F161" s="255" t="s">
        <v>263</v>
      </c>
      <c r="G161" s="63"/>
      <c r="H161" s="63"/>
      <c r="I161" s="169"/>
      <c r="J161" s="63"/>
      <c r="K161" s="63"/>
      <c r="L161" s="61"/>
      <c r="M161" s="256"/>
      <c r="N161" s="42"/>
      <c r="O161" s="42"/>
      <c r="P161" s="42"/>
      <c r="Q161" s="42"/>
      <c r="R161" s="42"/>
      <c r="S161" s="42"/>
      <c r="T161" s="78"/>
      <c r="AT161" s="24" t="s">
        <v>207</v>
      </c>
      <c r="AU161" s="24" t="s">
        <v>85</v>
      </c>
    </row>
    <row r="162" spans="2:51" s="14" customFormat="1" ht="12">
      <c r="B162" s="235"/>
      <c r="C162" s="236"/>
      <c r="D162" s="214" t="s">
        <v>169</v>
      </c>
      <c r="E162" s="237" t="s">
        <v>21</v>
      </c>
      <c r="F162" s="238" t="s">
        <v>264</v>
      </c>
      <c r="G162" s="236"/>
      <c r="H162" s="237" t="s">
        <v>21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169</v>
      </c>
      <c r="AU162" s="244" t="s">
        <v>85</v>
      </c>
      <c r="AV162" s="14" t="s">
        <v>83</v>
      </c>
      <c r="AW162" s="14" t="s">
        <v>39</v>
      </c>
      <c r="AX162" s="14" t="s">
        <v>76</v>
      </c>
      <c r="AY162" s="244" t="s">
        <v>161</v>
      </c>
    </row>
    <row r="163" spans="2:51" s="12" customFormat="1" ht="12">
      <c r="B163" s="212"/>
      <c r="C163" s="213"/>
      <c r="D163" s="214" t="s">
        <v>169</v>
      </c>
      <c r="E163" s="215" t="s">
        <v>21</v>
      </c>
      <c r="F163" s="216" t="s">
        <v>265</v>
      </c>
      <c r="G163" s="213"/>
      <c r="H163" s="217">
        <v>401</v>
      </c>
      <c r="I163" s="218"/>
      <c r="J163" s="213"/>
      <c r="K163" s="213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169</v>
      </c>
      <c r="AU163" s="223" t="s">
        <v>85</v>
      </c>
      <c r="AV163" s="12" t="s">
        <v>85</v>
      </c>
      <c r="AW163" s="12" t="s">
        <v>39</v>
      </c>
      <c r="AX163" s="12" t="s">
        <v>76</v>
      </c>
      <c r="AY163" s="223" t="s">
        <v>161</v>
      </c>
    </row>
    <row r="164" spans="2:51" s="13" customFormat="1" ht="12">
      <c r="B164" s="224"/>
      <c r="C164" s="225"/>
      <c r="D164" s="214" t="s">
        <v>169</v>
      </c>
      <c r="E164" s="226" t="s">
        <v>21</v>
      </c>
      <c r="F164" s="227" t="s">
        <v>170</v>
      </c>
      <c r="G164" s="225"/>
      <c r="H164" s="228">
        <v>401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169</v>
      </c>
      <c r="AU164" s="234" t="s">
        <v>85</v>
      </c>
      <c r="AV164" s="13" t="s">
        <v>167</v>
      </c>
      <c r="AW164" s="13" t="s">
        <v>39</v>
      </c>
      <c r="AX164" s="13" t="s">
        <v>83</v>
      </c>
      <c r="AY164" s="234" t="s">
        <v>161</v>
      </c>
    </row>
    <row r="165" spans="2:65" s="1" customFormat="1" ht="38.25" customHeight="1">
      <c r="B165" s="41"/>
      <c r="C165" s="200" t="s">
        <v>266</v>
      </c>
      <c r="D165" s="200" t="s">
        <v>163</v>
      </c>
      <c r="E165" s="201" t="s">
        <v>267</v>
      </c>
      <c r="F165" s="202" t="s">
        <v>268</v>
      </c>
      <c r="G165" s="203" t="s">
        <v>116</v>
      </c>
      <c r="H165" s="204">
        <v>164</v>
      </c>
      <c r="I165" s="205"/>
      <c r="J165" s="206">
        <f>ROUND(I165*H165,2)</f>
        <v>0</v>
      </c>
      <c r="K165" s="202" t="s">
        <v>21</v>
      </c>
      <c r="L165" s="61"/>
      <c r="M165" s="207" t="s">
        <v>21</v>
      </c>
      <c r="N165" s="208" t="s">
        <v>47</v>
      </c>
      <c r="O165" s="42"/>
      <c r="P165" s="209">
        <f>O165*H165</f>
        <v>0</v>
      </c>
      <c r="Q165" s="209">
        <v>0</v>
      </c>
      <c r="R165" s="209">
        <f>Q165*H165</f>
        <v>0</v>
      </c>
      <c r="S165" s="209">
        <v>0</v>
      </c>
      <c r="T165" s="210">
        <f>S165*H165</f>
        <v>0</v>
      </c>
      <c r="AR165" s="24" t="s">
        <v>167</v>
      </c>
      <c r="AT165" s="24" t="s">
        <v>163</v>
      </c>
      <c r="AU165" s="24" t="s">
        <v>85</v>
      </c>
      <c r="AY165" s="24" t="s">
        <v>161</v>
      </c>
      <c r="BE165" s="211">
        <f>IF(N165="základní",J165,0)</f>
        <v>0</v>
      </c>
      <c r="BF165" s="211">
        <f>IF(N165="snížená",J165,0)</f>
        <v>0</v>
      </c>
      <c r="BG165" s="211">
        <f>IF(N165="zákl. přenesená",J165,0)</f>
        <v>0</v>
      </c>
      <c r="BH165" s="211">
        <f>IF(N165="sníž. přenesená",J165,0)</f>
        <v>0</v>
      </c>
      <c r="BI165" s="211">
        <f>IF(N165="nulová",J165,0)</f>
        <v>0</v>
      </c>
      <c r="BJ165" s="24" t="s">
        <v>83</v>
      </c>
      <c r="BK165" s="211">
        <f>ROUND(I165*H165,2)</f>
        <v>0</v>
      </c>
      <c r="BL165" s="24" t="s">
        <v>167</v>
      </c>
      <c r="BM165" s="24" t="s">
        <v>269</v>
      </c>
    </row>
    <row r="166" spans="2:51" s="12" customFormat="1" ht="12">
      <c r="B166" s="212"/>
      <c r="C166" s="213"/>
      <c r="D166" s="214" t="s">
        <v>169</v>
      </c>
      <c r="E166" s="215" t="s">
        <v>21</v>
      </c>
      <c r="F166" s="216" t="s">
        <v>270</v>
      </c>
      <c r="G166" s="213"/>
      <c r="H166" s="217">
        <v>164</v>
      </c>
      <c r="I166" s="218"/>
      <c r="J166" s="213"/>
      <c r="K166" s="213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169</v>
      </c>
      <c r="AU166" s="223" t="s">
        <v>85</v>
      </c>
      <c r="AV166" s="12" t="s">
        <v>85</v>
      </c>
      <c r="AW166" s="12" t="s">
        <v>39</v>
      </c>
      <c r="AX166" s="12" t="s">
        <v>76</v>
      </c>
      <c r="AY166" s="223" t="s">
        <v>161</v>
      </c>
    </row>
    <row r="167" spans="2:51" s="13" customFormat="1" ht="12">
      <c r="B167" s="224"/>
      <c r="C167" s="225"/>
      <c r="D167" s="214" t="s">
        <v>169</v>
      </c>
      <c r="E167" s="226" t="s">
        <v>21</v>
      </c>
      <c r="F167" s="227" t="s">
        <v>170</v>
      </c>
      <c r="G167" s="225"/>
      <c r="H167" s="228">
        <v>164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169</v>
      </c>
      <c r="AU167" s="234" t="s">
        <v>85</v>
      </c>
      <c r="AV167" s="13" t="s">
        <v>167</v>
      </c>
      <c r="AW167" s="13" t="s">
        <v>39</v>
      </c>
      <c r="AX167" s="13" t="s">
        <v>83</v>
      </c>
      <c r="AY167" s="234" t="s">
        <v>161</v>
      </c>
    </row>
    <row r="168" spans="2:65" s="1" customFormat="1" ht="16.5" customHeight="1">
      <c r="B168" s="41"/>
      <c r="C168" s="245" t="s">
        <v>9</v>
      </c>
      <c r="D168" s="245" t="s">
        <v>186</v>
      </c>
      <c r="E168" s="246" t="s">
        <v>271</v>
      </c>
      <c r="F168" s="247" t="s">
        <v>272</v>
      </c>
      <c r="G168" s="248" t="s">
        <v>116</v>
      </c>
      <c r="H168" s="249">
        <v>31</v>
      </c>
      <c r="I168" s="250"/>
      <c r="J168" s="251">
        <f>ROUND(I168*H168,2)</f>
        <v>0</v>
      </c>
      <c r="K168" s="247" t="s">
        <v>21</v>
      </c>
      <c r="L168" s="252"/>
      <c r="M168" s="253" t="s">
        <v>21</v>
      </c>
      <c r="N168" s="254" t="s">
        <v>47</v>
      </c>
      <c r="O168" s="42"/>
      <c r="P168" s="209">
        <f>O168*H168</f>
        <v>0</v>
      </c>
      <c r="Q168" s="209">
        <v>0</v>
      </c>
      <c r="R168" s="209">
        <f>Q168*H168</f>
        <v>0</v>
      </c>
      <c r="S168" s="209">
        <v>0</v>
      </c>
      <c r="T168" s="210">
        <f>S168*H168</f>
        <v>0</v>
      </c>
      <c r="AR168" s="24" t="s">
        <v>190</v>
      </c>
      <c r="AT168" s="24" t="s">
        <v>186</v>
      </c>
      <c r="AU168" s="24" t="s">
        <v>85</v>
      </c>
      <c r="AY168" s="24" t="s">
        <v>161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24" t="s">
        <v>83</v>
      </c>
      <c r="BK168" s="211">
        <f>ROUND(I168*H168,2)</f>
        <v>0</v>
      </c>
      <c r="BL168" s="24" t="s">
        <v>167</v>
      </c>
      <c r="BM168" s="24" t="s">
        <v>273</v>
      </c>
    </row>
    <row r="169" spans="2:51" s="14" customFormat="1" ht="12">
      <c r="B169" s="235"/>
      <c r="C169" s="236"/>
      <c r="D169" s="214" t="s">
        <v>169</v>
      </c>
      <c r="E169" s="237" t="s">
        <v>21</v>
      </c>
      <c r="F169" s="238" t="s">
        <v>274</v>
      </c>
      <c r="G169" s="236"/>
      <c r="H169" s="237" t="s">
        <v>21</v>
      </c>
      <c r="I169" s="239"/>
      <c r="J169" s="236"/>
      <c r="K169" s="236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169</v>
      </c>
      <c r="AU169" s="244" t="s">
        <v>85</v>
      </c>
      <c r="AV169" s="14" t="s">
        <v>83</v>
      </c>
      <c r="AW169" s="14" t="s">
        <v>39</v>
      </c>
      <c r="AX169" s="14" t="s">
        <v>76</v>
      </c>
      <c r="AY169" s="244" t="s">
        <v>161</v>
      </c>
    </row>
    <row r="170" spans="2:51" s="12" customFormat="1" ht="12">
      <c r="B170" s="212"/>
      <c r="C170" s="213"/>
      <c r="D170" s="214" t="s">
        <v>169</v>
      </c>
      <c r="E170" s="215" t="s">
        <v>114</v>
      </c>
      <c r="F170" s="216" t="s">
        <v>117</v>
      </c>
      <c r="G170" s="213"/>
      <c r="H170" s="217">
        <v>31</v>
      </c>
      <c r="I170" s="218"/>
      <c r="J170" s="213"/>
      <c r="K170" s="213"/>
      <c r="L170" s="219"/>
      <c r="M170" s="220"/>
      <c r="N170" s="221"/>
      <c r="O170" s="221"/>
      <c r="P170" s="221"/>
      <c r="Q170" s="221"/>
      <c r="R170" s="221"/>
      <c r="S170" s="221"/>
      <c r="T170" s="222"/>
      <c r="AT170" s="223" t="s">
        <v>169</v>
      </c>
      <c r="AU170" s="223" t="s">
        <v>85</v>
      </c>
      <c r="AV170" s="12" t="s">
        <v>85</v>
      </c>
      <c r="AW170" s="12" t="s">
        <v>39</v>
      </c>
      <c r="AX170" s="12" t="s">
        <v>76</v>
      </c>
      <c r="AY170" s="223" t="s">
        <v>161</v>
      </c>
    </row>
    <row r="171" spans="2:51" s="13" customFormat="1" ht="12">
      <c r="B171" s="224"/>
      <c r="C171" s="225"/>
      <c r="D171" s="214" t="s">
        <v>169</v>
      </c>
      <c r="E171" s="226" t="s">
        <v>21</v>
      </c>
      <c r="F171" s="227" t="s">
        <v>170</v>
      </c>
      <c r="G171" s="225"/>
      <c r="H171" s="228">
        <v>31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AT171" s="234" t="s">
        <v>169</v>
      </c>
      <c r="AU171" s="234" t="s">
        <v>85</v>
      </c>
      <c r="AV171" s="13" t="s">
        <v>167</v>
      </c>
      <c r="AW171" s="13" t="s">
        <v>39</v>
      </c>
      <c r="AX171" s="13" t="s">
        <v>83</v>
      </c>
      <c r="AY171" s="234" t="s">
        <v>161</v>
      </c>
    </row>
    <row r="172" spans="2:65" s="1" customFormat="1" ht="16.5" customHeight="1">
      <c r="B172" s="41"/>
      <c r="C172" s="245" t="s">
        <v>275</v>
      </c>
      <c r="D172" s="245" t="s">
        <v>186</v>
      </c>
      <c r="E172" s="246" t="s">
        <v>276</v>
      </c>
      <c r="F172" s="247" t="s">
        <v>277</v>
      </c>
      <c r="G172" s="248" t="s">
        <v>116</v>
      </c>
      <c r="H172" s="249">
        <v>133</v>
      </c>
      <c r="I172" s="250"/>
      <c r="J172" s="251">
        <f>ROUND(I172*H172,2)</f>
        <v>0</v>
      </c>
      <c r="K172" s="247" t="s">
        <v>21</v>
      </c>
      <c r="L172" s="252"/>
      <c r="M172" s="253" t="s">
        <v>21</v>
      </c>
      <c r="N172" s="254" t="s">
        <v>47</v>
      </c>
      <c r="O172" s="42"/>
      <c r="P172" s="209">
        <f>O172*H172</f>
        <v>0</v>
      </c>
      <c r="Q172" s="209">
        <v>0</v>
      </c>
      <c r="R172" s="209">
        <f>Q172*H172</f>
        <v>0</v>
      </c>
      <c r="S172" s="209">
        <v>0</v>
      </c>
      <c r="T172" s="210">
        <f>S172*H172</f>
        <v>0</v>
      </c>
      <c r="AR172" s="24" t="s">
        <v>190</v>
      </c>
      <c r="AT172" s="24" t="s">
        <v>186</v>
      </c>
      <c r="AU172" s="24" t="s">
        <v>85</v>
      </c>
      <c r="AY172" s="24" t="s">
        <v>161</v>
      </c>
      <c r="BE172" s="211">
        <f>IF(N172="základní",J172,0)</f>
        <v>0</v>
      </c>
      <c r="BF172" s="211">
        <f>IF(N172="snížená",J172,0)</f>
        <v>0</v>
      </c>
      <c r="BG172" s="211">
        <f>IF(N172="zákl. přenesená",J172,0)</f>
        <v>0</v>
      </c>
      <c r="BH172" s="211">
        <f>IF(N172="sníž. přenesená",J172,0)</f>
        <v>0</v>
      </c>
      <c r="BI172" s="211">
        <f>IF(N172="nulová",J172,0)</f>
        <v>0</v>
      </c>
      <c r="BJ172" s="24" t="s">
        <v>83</v>
      </c>
      <c r="BK172" s="211">
        <f>ROUND(I172*H172,2)</f>
        <v>0</v>
      </c>
      <c r="BL172" s="24" t="s">
        <v>167</v>
      </c>
      <c r="BM172" s="24" t="s">
        <v>278</v>
      </c>
    </row>
    <row r="173" spans="2:51" s="14" customFormat="1" ht="12">
      <c r="B173" s="235"/>
      <c r="C173" s="236"/>
      <c r="D173" s="214" t="s">
        <v>169</v>
      </c>
      <c r="E173" s="237" t="s">
        <v>21</v>
      </c>
      <c r="F173" s="238" t="s">
        <v>274</v>
      </c>
      <c r="G173" s="236"/>
      <c r="H173" s="237" t="s">
        <v>21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169</v>
      </c>
      <c r="AU173" s="244" t="s">
        <v>85</v>
      </c>
      <c r="AV173" s="14" t="s">
        <v>83</v>
      </c>
      <c r="AW173" s="14" t="s">
        <v>39</v>
      </c>
      <c r="AX173" s="14" t="s">
        <v>76</v>
      </c>
      <c r="AY173" s="244" t="s">
        <v>161</v>
      </c>
    </row>
    <row r="174" spans="2:51" s="12" customFormat="1" ht="12">
      <c r="B174" s="212"/>
      <c r="C174" s="213"/>
      <c r="D174" s="214" t="s">
        <v>169</v>
      </c>
      <c r="E174" s="215" t="s">
        <v>119</v>
      </c>
      <c r="F174" s="216" t="s">
        <v>120</v>
      </c>
      <c r="G174" s="213"/>
      <c r="H174" s="217">
        <v>133</v>
      </c>
      <c r="I174" s="218"/>
      <c r="J174" s="213"/>
      <c r="K174" s="213"/>
      <c r="L174" s="219"/>
      <c r="M174" s="220"/>
      <c r="N174" s="221"/>
      <c r="O174" s="221"/>
      <c r="P174" s="221"/>
      <c r="Q174" s="221"/>
      <c r="R174" s="221"/>
      <c r="S174" s="221"/>
      <c r="T174" s="222"/>
      <c r="AT174" s="223" t="s">
        <v>169</v>
      </c>
      <c r="AU174" s="223" t="s">
        <v>85</v>
      </c>
      <c r="AV174" s="12" t="s">
        <v>85</v>
      </c>
      <c r="AW174" s="12" t="s">
        <v>39</v>
      </c>
      <c r="AX174" s="12" t="s">
        <v>76</v>
      </c>
      <c r="AY174" s="223" t="s">
        <v>161</v>
      </c>
    </row>
    <row r="175" spans="2:51" s="13" customFormat="1" ht="12">
      <c r="B175" s="224"/>
      <c r="C175" s="225"/>
      <c r="D175" s="214" t="s">
        <v>169</v>
      </c>
      <c r="E175" s="226" t="s">
        <v>21</v>
      </c>
      <c r="F175" s="227" t="s">
        <v>170</v>
      </c>
      <c r="G175" s="225"/>
      <c r="H175" s="228">
        <v>133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AT175" s="234" t="s">
        <v>169</v>
      </c>
      <c r="AU175" s="234" t="s">
        <v>85</v>
      </c>
      <c r="AV175" s="13" t="s">
        <v>167</v>
      </c>
      <c r="AW175" s="13" t="s">
        <v>39</v>
      </c>
      <c r="AX175" s="13" t="s">
        <v>83</v>
      </c>
      <c r="AY175" s="234" t="s">
        <v>161</v>
      </c>
    </row>
    <row r="176" spans="2:65" s="1" customFormat="1" ht="38.25" customHeight="1">
      <c r="B176" s="41"/>
      <c r="C176" s="200" t="s">
        <v>279</v>
      </c>
      <c r="D176" s="200" t="s">
        <v>163</v>
      </c>
      <c r="E176" s="201" t="s">
        <v>280</v>
      </c>
      <c r="F176" s="202" t="s">
        <v>281</v>
      </c>
      <c r="G176" s="203" t="s">
        <v>116</v>
      </c>
      <c r="H176" s="204">
        <v>164</v>
      </c>
      <c r="I176" s="205"/>
      <c r="J176" s="206">
        <f>ROUND(I176*H176,2)</f>
        <v>0</v>
      </c>
      <c r="K176" s="202" t="s">
        <v>21</v>
      </c>
      <c r="L176" s="61"/>
      <c r="M176" s="207" t="s">
        <v>21</v>
      </c>
      <c r="N176" s="208" t="s">
        <v>47</v>
      </c>
      <c r="O176" s="42"/>
      <c r="P176" s="209">
        <f>O176*H176</f>
        <v>0</v>
      </c>
      <c r="Q176" s="209">
        <v>0</v>
      </c>
      <c r="R176" s="209">
        <f>Q176*H176</f>
        <v>0</v>
      </c>
      <c r="S176" s="209">
        <v>0</v>
      </c>
      <c r="T176" s="210">
        <f>S176*H176</f>
        <v>0</v>
      </c>
      <c r="AR176" s="24" t="s">
        <v>167</v>
      </c>
      <c r="AT176" s="24" t="s">
        <v>163</v>
      </c>
      <c r="AU176" s="24" t="s">
        <v>85</v>
      </c>
      <c r="AY176" s="24" t="s">
        <v>161</v>
      </c>
      <c r="BE176" s="211">
        <f>IF(N176="základní",J176,0)</f>
        <v>0</v>
      </c>
      <c r="BF176" s="211">
        <f>IF(N176="snížená",J176,0)</f>
        <v>0</v>
      </c>
      <c r="BG176" s="211">
        <f>IF(N176="zákl. přenesená",J176,0)</f>
        <v>0</v>
      </c>
      <c r="BH176" s="211">
        <f>IF(N176="sníž. přenesená",J176,0)</f>
        <v>0</v>
      </c>
      <c r="BI176" s="211">
        <f>IF(N176="nulová",J176,0)</f>
        <v>0</v>
      </c>
      <c r="BJ176" s="24" t="s">
        <v>83</v>
      </c>
      <c r="BK176" s="211">
        <f>ROUND(I176*H176,2)</f>
        <v>0</v>
      </c>
      <c r="BL176" s="24" t="s">
        <v>167</v>
      </c>
      <c r="BM176" s="24" t="s">
        <v>282</v>
      </c>
    </row>
    <row r="177" spans="2:51" s="12" customFormat="1" ht="12">
      <c r="B177" s="212"/>
      <c r="C177" s="213"/>
      <c r="D177" s="214" t="s">
        <v>169</v>
      </c>
      <c r="E177" s="215" t="s">
        <v>21</v>
      </c>
      <c r="F177" s="216" t="s">
        <v>122</v>
      </c>
      <c r="G177" s="213"/>
      <c r="H177" s="217">
        <v>164</v>
      </c>
      <c r="I177" s="218"/>
      <c r="J177" s="213"/>
      <c r="K177" s="213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169</v>
      </c>
      <c r="AU177" s="223" t="s">
        <v>85</v>
      </c>
      <c r="AV177" s="12" t="s">
        <v>85</v>
      </c>
      <c r="AW177" s="12" t="s">
        <v>39</v>
      </c>
      <c r="AX177" s="12" t="s">
        <v>76</v>
      </c>
      <c r="AY177" s="223" t="s">
        <v>161</v>
      </c>
    </row>
    <row r="178" spans="2:51" s="13" customFormat="1" ht="12">
      <c r="B178" s="224"/>
      <c r="C178" s="225"/>
      <c r="D178" s="214" t="s">
        <v>169</v>
      </c>
      <c r="E178" s="226" t="s">
        <v>21</v>
      </c>
      <c r="F178" s="227" t="s">
        <v>170</v>
      </c>
      <c r="G178" s="225"/>
      <c r="H178" s="228">
        <v>164</v>
      </c>
      <c r="I178" s="229"/>
      <c r="J178" s="225"/>
      <c r="K178" s="225"/>
      <c r="L178" s="230"/>
      <c r="M178" s="231"/>
      <c r="N178" s="232"/>
      <c r="O178" s="232"/>
      <c r="P178" s="232"/>
      <c r="Q178" s="232"/>
      <c r="R178" s="232"/>
      <c r="S178" s="232"/>
      <c r="T178" s="233"/>
      <c r="AT178" s="234" t="s">
        <v>169</v>
      </c>
      <c r="AU178" s="234" t="s">
        <v>85</v>
      </c>
      <c r="AV178" s="13" t="s">
        <v>167</v>
      </c>
      <c r="AW178" s="13" t="s">
        <v>39</v>
      </c>
      <c r="AX178" s="13" t="s">
        <v>83</v>
      </c>
      <c r="AY178" s="234" t="s">
        <v>161</v>
      </c>
    </row>
    <row r="179" spans="2:65" s="1" customFormat="1" ht="25.5" customHeight="1">
      <c r="B179" s="41"/>
      <c r="C179" s="245" t="s">
        <v>283</v>
      </c>
      <c r="D179" s="245" t="s">
        <v>186</v>
      </c>
      <c r="E179" s="246" t="s">
        <v>284</v>
      </c>
      <c r="F179" s="247" t="s">
        <v>285</v>
      </c>
      <c r="G179" s="248" t="s">
        <v>116</v>
      </c>
      <c r="H179" s="249">
        <v>164</v>
      </c>
      <c r="I179" s="250"/>
      <c r="J179" s="251">
        <f>ROUND(I179*H179,2)</f>
        <v>0</v>
      </c>
      <c r="K179" s="247" t="s">
        <v>21</v>
      </c>
      <c r="L179" s="252"/>
      <c r="M179" s="253" t="s">
        <v>21</v>
      </c>
      <c r="N179" s="254" t="s">
        <v>47</v>
      </c>
      <c r="O179" s="42"/>
      <c r="P179" s="209">
        <f>O179*H179</f>
        <v>0</v>
      </c>
      <c r="Q179" s="209">
        <v>0</v>
      </c>
      <c r="R179" s="209">
        <f>Q179*H179</f>
        <v>0</v>
      </c>
      <c r="S179" s="209">
        <v>0</v>
      </c>
      <c r="T179" s="210">
        <f>S179*H179</f>
        <v>0</v>
      </c>
      <c r="AR179" s="24" t="s">
        <v>190</v>
      </c>
      <c r="AT179" s="24" t="s">
        <v>186</v>
      </c>
      <c r="AU179" s="24" t="s">
        <v>85</v>
      </c>
      <c r="AY179" s="24" t="s">
        <v>161</v>
      </c>
      <c r="BE179" s="211">
        <f>IF(N179="základní",J179,0)</f>
        <v>0</v>
      </c>
      <c r="BF179" s="211">
        <f>IF(N179="snížená",J179,0)</f>
        <v>0</v>
      </c>
      <c r="BG179" s="211">
        <f>IF(N179="zákl. přenesená",J179,0)</f>
        <v>0</v>
      </c>
      <c r="BH179" s="211">
        <f>IF(N179="sníž. přenesená",J179,0)</f>
        <v>0</v>
      </c>
      <c r="BI179" s="211">
        <f>IF(N179="nulová",J179,0)</f>
        <v>0</v>
      </c>
      <c r="BJ179" s="24" t="s">
        <v>83</v>
      </c>
      <c r="BK179" s="211">
        <f>ROUND(I179*H179,2)</f>
        <v>0</v>
      </c>
      <c r="BL179" s="24" t="s">
        <v>167</v>
      </c>
      <c r="BM179" s="24" t="s">
        <v>286</v>
      </c>
    </row>
    <row r="180" spans="2:51" s="14" customFormat="1" ht="12">
      <c r="B180" s="235"/>
      <c r="C180" s="236"/>
      <c r="D180" s="214" t="s">
        <v>169</v>
      </c>
      <c r="E180" s="237" t="s">
        <v>21</v>
      </c>
      <c r="F180" s="238" t="s">
        <v>274</v>
      </c>
      <c r="G180" s="236"/>
      <c r="H180" s="237" t="s">
        <v>21</v>
      </c>
      <c r="I180" s="239"/>
      <c r="J180" s="236"/>
      <c r="K180" s="236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169</v>
      </c>
      <c r="AU180" s="244" t="s">
        <v>85</v>
      </c>
      <c r="AV180" s="14" t="s">
        <v>83</v>
      </c>
      <c r="AW180" s="14" t="s">
        <v>39</v>
      </c>
      <c r="AX180" s="14" t="s">
        <v>76</v>
      </c>
      <c r="AY180" s="244" t="s">
        <v>161</v>
      </c>
    </row>
    <row r="181" spans="2:51" s="12" customFormat="1" ht="12">
      <c r="B181" s="212"/>
      <c r="C181" s="213"/>
      <c r="D181" s="214" t="s">
        <v>169</v>
      </c>
      <c r="E181" s="215" t="s">
        <v>122</v>
      </c>
      <c r="F181" s="216" t="s">
        <v>124</v>
      </c>
      <c r="G181" s="213"/>
      <c r="H181" s="217">
        <v>164</v>
      </c>
      <c r="I181" s="218"/>
      <c r="J181" s="213"/>
      <c r="K181" s="213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169</v>
      </c>
      <c r="AU181" s="223" t="s">
        <v>85</v>
      </c>
      <c r="AV181" s="12" t="s">
        <v>85</v>
      </c>
      <c r="AW181" s="12" t="s">
        <v>39</v>
      </c>
      <c r="AX181" s="12" t="s">
        <v>76</v>
      </c>
      <c r="AY181" s="223" t="s">
        <v>161</v>
      </c>
    </row>
    <row r="182" spans="2:51" s="13" customFormat="1" ht="12">
      <c r="B182" s="224"/>
      <c r="C182" s="225"/>
      <c r="D182" s="214" t="s">
        <v>169</v>
      </c>
      <c r="E182" s="226" t="s">
        <v>21</v>
      </c>
      <c r="F182" s="227" t="s">
        <v>170</v>
      </c>
      <c r="G182" s="225"/>
      <c r="H182" s="228">
        <v>164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AT182" s="234" t="s">
        <v>169</v>
      </c>
      <c r="AU182" s="234" t="s">
        <v>85</v>
      </c>
      <c r="AV182" s="13" t="s">
        <v>167</v>
      </c>
      <c r="AW182" s="13" t="s">
        <v>39</v>
      </c>
      <c r="AX182" s="13" t="s">
        <v>83</v>
      </c>
      <c r="AY182" s="234" t="s">
        <v>161</v>
      </c>
    </row>
    <row r="183" spans="2:65" s="1" customFormat="1" ht="16.5" customHeight="1">
      <c r="B183" s="41"/>
      <c r="C183" s="200" t="s">
        <v>287</v>
      </c>
      <c r="D183" s="200" t="s">
        <v>163</v>
      </c>
      <c r="E183" s="201" t="s">
        <v>288</v>
      </c>
      <c r="F183" s="202" t="s">
        <v>289</v>
      </c>
      <c r="G183" s="203" t="s">
        <v>116</v>
      </c>
      <c r="H183" s="204">
        <v>164</v>
      </c>
      <c r="I183" s="205"/>
      <c r="J183" s="206">
        <f>ROUND(I183*H183,2)</f>
        <v>0</v>
      </c>
      <c r="K183" s="202" t="s">
        <v>21</v>
      </c>
      <c r="L183" s="61"/>
      <c r="M183" s="207" t="s">
        <v>21</v>
      </c>
      <c r="N183" s="208" t="s">
        <v>47</v>
      </c>
      <c r="O183" s="42"/>
      <c r="P183" s="209">
        <f>O183*H183</f>
        <v>0</v>
      </c>
      <c r="Q183" s="209">
        <v>0</v>
      </c>
      <c r="R183" s="209">
        <f>Q183*H183</f>
        <v>0</v>
      </c>
      <c r="S183" s="209">
        <v>0</v>
      </c>
      <c r="T183" s="210">
        <f>S183*H183</f>
        <v>0</v>
      </c>
      <c r="AR183" s="24" t="s">
        <v>167</v>
      </c>
      <c r="AT183" s="24" t="s">
        <v>163</v>
      </c>
      <c r="AU183" s="24" t="s">
        <v>85</v>
      </c>
      <c r="AY183" s="24" t="s">
        <v>161</v>
      </c>
      <c r="BE183" s="211">
        <f>IF(N183="základní",J183,0)</f>
        <v>0</v>
      </c>
      <c r="BF183" s="211">
        <f>IF(N183="snížená",J183,0)</f>
        <v>0</v>
      </c>
      <c r="BG183" s="211">
        <f>IF(N183="zákl. přenesená",J183,0)</f>
        <v>0</v>
      </c>
      <c r="BH183" s="211">
        <f>IF(N183="sníž. přenesená",J183,0)</f>
        <v>0</v>
      </c>
      <c r="BI183" s="211">
        <f>IF(N183="nulová",J183,0)</f>
        <v>0</v>
      </c>
      <c r="BJ183" s="24" t="s">
        <v>83</v>
      </c>
      <c r="BK183" s="211">
        <f>ROUND(I183*H183,2)</f>
        <v>0</v>
      </c>
      <c r="BL183" s="24" t="s">
        <v>167</v>
      </c>
      <c r="BM183" s="24" t="s">
        <v>290</v>
      </c>
    </row>
    <row r="184" spans="2:51" s="12" customFormat="1" ht="12">
      <c r="B184" s="212"/>
      <c r="C184" s="213"/>
      <c r="D184" s="214" t="s">
        <v>169</v>
      </c>
      <c r="E184" s="215" t="s">
        <v>21</v>
      </c>
      <c r="F184" s="216" t="s">
        <v>126</v>
      </c>
      <c r="G184" s="213"/>
      <c r="H184" s="217">
        <v>164</v>
      </c>
      <c r="I184" s="218"/>
      <c r="J184" s="213"/>
      <c r="K184" s="213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169</v>
      </c>
      <c r="AU184" s="223" t="s">
        <v>85</v>
      </c>
      <c r="AV184" s="12" t="s">
        <v>85</v>
      </c>
      <c r="AW184" s="12" t="s">
        <v>39</v>
      </c>
      <c r="AX184" s="12" t="s">
        <v>76</v>
      </c>
      <c r="AY184" s="223" t="s">
        <v>161</v>
      </c>
    </row>
    <row r="185" spans="2:51" s="13" customFormat="1" ht="12">
      <c r="B185" s="224"/>
      <c r="C185" s="225"/>
      <c r="D185" s="214" t="s">
        <v>169</v>
      </c>
      <c r="E185" s="226" t="s">
        <v>21</v>
      </c>
      <c r="F185" s="227" t="s">
        <v>170</v>
      </c>
      <c r="G185" s="225"/>
      <c r="H185" s="228">
        <v>164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169</v>
      </c>
      <c r="AU185" s="234" t="s">
        <v>85</v>
      </c>
      <c r="AV185" s="13" t="s">
        <v>167</v>
      </c>
      <c r="AW185" s="13" t="s">
        <v>39</v>
      </c>
      <c r="AX185" s="13" t="s">
        <v>83</v>
      </c>
      <c r="AY185" s="234" t="s">
        <v>161</v>
      </c>
    </row>
    <row r="186" spans="2:65" s="1" customFormat="1" ht="38.25" customHeight="1">
      <c r="B186" s="41"/>
      <c r="C186" s="245" t="s">
        <v>291</v>
      </c>
      <c r="D186" s="245" t="s">
        <v>186</v>
      </c>
      <c r="E186" s="246" t="s">
        <v>292</v>
      </c>
      <c r="F186" s="247" t="s">
        <v>293</v>
      </c>
      <c r="G186" s="248" t="s">
        <v>116</v>
      </c>
      <c r="H186" s="249">
        <v>164</v>
      </c>
      <c r="I186" s="250"/>
      <c r="J186" s="251">
        <f>ROUND(I186*H186,2)</f>
        <v>0</v>
      </c>
      <c r="K186" s="247" t="s">
        <v>21</v>
      </c>
      <c r="L186" s="252"/>
      <c r="M186" s="253" t="s">
        <v>21</v>
      </c>
      <c r="N186" s="254" t="s">
        <v>47</v>
      </c>
      <c r="O186" s="42"/>
      <c r="P186" s="209">
        <f>O186*H186</f>
        <v>0</v>
      </c>
      <c r="Q186" s="209">
        <v>0</v>
      </c>
      <c r="R186" s="209">
        <f>Q186*H186</f>
        <v>0</v>
      </c>
      <c r="S186" s="209">
        <v>0</v>
      </c>
      <c r="T186" s="210">
        <f>S186*H186</f>
        <v>0</v>
      </c>
      <c r="AR186" s="24" t="s">
        <v>190</v>
      </c>
      <c r="AT186" s="24" t="s">
        <v>186</v>
      </c>
      <c r="AU186" s="24" t="s">
        <v>85</v>
      </c>
      <c r="AY186" s="24" t="s">
        <v>161</v>
      </c>
      <c r="BE186" s="211">
        <f>IF(N186="základní",J186,0)</f>
        <v>0</v>
      </c>
      <c r="BF186" s="211">
        <f>IF(N186="snížená",J186,0)</f>
        <v>0</v>
      </c>
      <c r="BG186" s="211">
        <f>IF(N186="zákl. přenesená",J186,0)</f>
        <v>0</v>
      </c>
      <c r="BH186" s="211">
        <f>IF(N186="sníž. přenesená",J186,0)</f>
        <v>0</v>
      </c>
      <c r="BI186" s="211">
        <f>IF(N186="nulová",J186,0)</f>
        <v>0</v>
      </c>
      <c r="BJ186" s="24" t="s">
        <v>83</v>
      </c>
      <c r="BK186" s="211">
        <f>ROUND(I186*H186,2)</f>
        <v>0</v>
      </c>
      <c r="BL186" s="24" t="s">
        <v>167</v>
      </c>
      <c r="BM186" s="24" t="s">
        <v>294</v>
      </c>
    </row>
    <row r="187" spans="2:51" s="14" customFormat="1" ht="12">
      <c r="B187" s="235"/>
      <c r="C187" s="236"/>
      <c r="D187" s="214" t="s">
        <v>169</v>
      </c>
      <c r="E187" s="237" t="s">
        <v>21</v>
      </c>
      <c r="F187" s="238" t="s">
        <v>274</v>
      </c>
      <c r="G187" s="236"/>
      <c r="H187" s="237" t="s">
        <v>21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169</v>
      </c>
      <c r="AU187" s="244" t="s">
        <v>85</v>
      </c>
      <c r="AV187" s="14" t="s">
        <v>83</v>
      </c>
      <c r="AW187" s="14" t="s">
        <v>39</v>
      </c>
      <c r="AX187" s="14" t="s">
        <v>76</v>
      </c>
      <c r="AY187" s="244" t="s">
        <v>161</v>
      </c>
    </row>
    <row r="188" spans="2:51" s="12" customFormat="1" ht="12">
      <c r="B188" s="212"/>
      <c r="C188" s="213"/>
      <c r="D188" s="214" t="s">
        <v>169</v>
      </c>
      <c r="E188" s="215" t="s">
        <v>126</v>
      </c>
      <c r="F188" s="216" t="s">
        <v>124</v>
      </c>
      <c r="G188" s="213"/>
      <c r="H188" s="217">
        <v>164</v>
      </c>
      <c r="I188" s="218"/>
      <c r="J188" s="213"/>
      <c r="K188" s="213"/>
      <c r="L188" s="219"/>
      <c r="M188" s="220"/>
      <c r="N188" s="221"/>
      <c r="O188" s="221"/>
      <c r="P188" s="221"/>
      <c r="Q188" s="221"/>
      <c r="R188" s="221"/>
      <c r="S188" s="221"/>
      <c r="T188" s="222"/>
      <c r="AT188" s="223" t="s">
        <v>169</v>
      </c>
      <c r="AU188" s="223" t="s">
        <v>85</v>
      </c>
      <c r="AV188" s="12" t="s">
        <v>85</v>
      </c>
      <c r="AW188" s="12" t="s">
        <v>39</v>
      </c>
      <c r="AX188" s="12" t="s">
        <v>76</v>
      </c>
      <c r="AY188" s="223" t="s">
        <v>161</v>
      </c>
    </row>
    <row r="189" spans="2:51" s="13" customFormat="1" ht="12">
      <c r="B189" s="224"/>
      <c r="C189" s="225"/>
      <c r="D189" s="214" t="s">
        <v>169</v>
      </c>
      <c r="E189" s="226" t="s">
        <v>21</v>
      </c>
      <c r="F189" s="227" t="s">
        <v>170</v>
      </c>
      <c r="G189" s="225"/>
      <c r="H189" s="228">
        <v>164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169</v>
      </c>
      <c r="AU189" s="234" t="s">
        <v>85</v>
      </c>
      <c r="AV189" s="13" t="s">
        <v>167</v>
      </c>
      <c r="AW189" s="13" t="s">
        <v>39</v>
      </c>
      <c r="AX189" s="13" t="s">
        <v>83</v>
      </c>
      <c r="AY189" s="234" t="s">
        <v>161</v>
      </c>
    </row>
    <row r="190" spans="2:65" s="1" customFormat="1" ht="38.25" customHeight="1">
      <c r="B190" s="41"/>
      <c r="C190" s="200" t="s">
        <v>295</v>
      </c>
      <c r="D190" s="200" t="s">
        <v>163</v>
      </c>
      <c r="E190" s="201" t="s">
        <v>296</v>
      </c>
      <c r="F190" s="202" t="s">
        <v>297</v>
      </c>
      <c r="G190" s="203" t="s">
        <v>116</v>
      </c>
      <c r="H190" s="204">
        <v>1</v>
      </c>
      <c r="I190" s="205"/>
      <c r="J190" s="206">
        <f>ROUND(I190*H190,2)</f>
        <v>0</v>
      </c>
      <c r="K190" s="202" t="s">
        <v>21</v>
      </c>
      <c r="L190" s="61"/>
      <c r="M190" s="207" t="s">
        <v>21</v>
      </c>
      <c r="N190" s="208" t="s">
        <v>47</v>
      </c>
      <c r="O190" s="42"/>
      <c r="P190" s="209">
        <f>O190*H190</f>
        <v>0</v>
      </c>
      <c r="Q190" s="209">
        <v>0</v>
      </c>
      <c r="R190" s="209">
        <f>Q190*H190</f>
        <v>0</v>
      </c>
      <c r="S190" s="209">
        <v>0</v>
      </c>
      <c r="T190" s="210">
        <f>S190*H190</f>
        <v>0</v>
      </c>
      <c r="AR190" s="24" t="s">
        <v>167</v>
      </c>
      <c r="AT190" s="24" t="s">
        <v>163</v>
      </c>
      <c r="AU190" s="24" t="s">
        <v>85</v>
      </c>
      <c r="AY190" s="24" t="s">
        <v>161</v>
      </c>
      <c r="BE190" s="211">
        <f>IF(N190="základní",J190,0)</f>
        <v>0</v>
      </c>
      <c r="BF190" s="211">
        <f>IF(N190="snížená",J190,0)</f>
        <v>0</v>
      </c>
      <c r="BG190" s="211">
        <f>IF(N190="zákl. přenesená",J190,0)</f>
        <v>0</v>
      </c>
      <c r="BH190" s="211">
        <f>IF(N190="sníž. přenesená",J190,0)</f>
        <v>0</v>
      </c>
      <c r="BI190" s="211">
        <f>IF(N190="nulová",J190,0)</f>
        <v>0</v>
      </c>
      <c r="BJ190" s="24" t="s">
        <v>83</v>
      </c>
      <c r="BK190" s="211">
        <f>ROUND(I190*H190,2)</f>
        <v>0</v>
      </c>
      <c r="BL190" s="24" t="s">
        <v>167</v>
      </c>
      <c r="BM190" s="24" t="s">
        <v>298</v>
      </c>
    </row>
    <row r="191" spans="2:51" s="12" customFormat="1" ht="12">
      <c r="B191" s="212"/>
      <c r="C191" s="213"/>
      <c r="D191" s="214" t="s">
        <v>169</v>
      </c>
      <c r="E191" s="215" t="s">
        <v>21</v>
      </c>
      <c r="F191" s="216" t="s">
        <v>129</v>
      </c>
      <c r="G191" s="213"/>
      <c r="H191" s="217">
        <v>1</v>
      </c>
      <c r="I191" s="218"/>
      <c r="J191" s="213"/>
      <c r="K191" s="213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169</v>
      </c>
      <c r="AU191" s="223" t="s">
        <v>85</v>
      </c>
      <c r="AV191" s="12" t="s">
        <v>85</v>
      </c>
      <c r="AW191" s="12" t="s">
        <v>39</v>
      </c>
      <c r="AX191" s="12" t="s">
        <v>76</v>
      </c>
      <c r="AY191" s="223" t="s">
        <v>161</v>
      </c>
    </row>
    <row r="192" spans="2:51" s="13" customFormat="1" ht="12">
      <c r="B192" s="224"/>
      <c r="C192" s="225"/>
      <c r="D192" s="214" t="s">
        <v>169</v>
      </c>
      <c r="E192" s="226" t="s">
        <v>21</v>
      </c>
      <c r="F192" s="227" t="s">
        <v>170</v>
      </c>
      <c r="G192" s="225"/>
      <c r="H192" s="228">
        <v>1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169</v>
      </c>
      <c r="AU192" s="234" t="s">
        <v>85</v>
      </c>
      <c r="AV192" s="13" t="s">
        <v>167</v>
      </c>
      <c r="AW192" s="13" t="s">
        <v>39</v>
      </c>
      <c r="AX192" s="13" t="s">
        <v>83</v>
      </c>
      <c r="AY192" s="234" t="s">
        <v>161</v>
      </c>
    </row>
    <row r="193" spans="2:65" s="1" customFormat="1" ht="38.25" customHeight="1">
      <c r="B193" s="41"/>
      <c r="C193" s="245" t="s">
        <v>299</v>
      </c>
      <c r="D193" s="245" t="s">
        <v>186</v>
      </c>
      <c r="E193" s="246" t="s">
        <v>300</v>
      </c>
      <c r="F193" s="247" t="s">
        <v>301</v>
      </c>
      <c r="G193" s="248" t="s">
        <v>116</v>
      </c>
      <c r="H193" s="249">
        <v>1</v>
      </c>
      <c r="I193" s="250"/>
      <c r="J193" s="251">
        <f>ROUND(I193*H193,2)</f>
        <v>0</v>
      </c>
      <c r="K193" s="247" t="s">
        <v>21</v>
      </c>
      <c r="L193" s="252"/>
      <c r="M193" s="253" t="s">
        <v>21</v>
      </c>
      <c r="N193" s="254" t="s">
        <v>47</v>
      </c>
      <c r="O193" s="42"/>
      <c r="P193" s="209">
        <f>O193*H193</f>
        <v>0</v>
      </c>
      <c r="Q193" s="209">
        <v>0</v>
      </c>
      <c r="R193" s="209">
        <f>Q193*H193</f>
        <v>0</v>
      </c>
      <c r="S193" s="209">
        <v>0</v>
      </c>
      <c r="T193" s="210">
        <f>S193*H193</f>
        <v>0</v>
      </c>
      <c r="AR193" s="24" t="s">
        <v>190</v>
      </c>
      <c r="AT193" s="24" t="s">
        <v>186</v>
      </c>
      <c r="AU193" s="24" t="s">
        <v>85</v>
      </c>
      <c r="AY193" s="24" t="s">
        <v>161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24" t="s">
        <v>83</v>
      </c>
      <c r="BK193" s="211">
        <f>ROUND(I193*H193,2)</f>
        <v>0</v>
      </c>
      <c r="BL193" s="24" t="s">
        <v>167</v>
      </c>
      <c r="BM193" s="24" t="s">
        <v>302</v>
      </c>
    </row>
    <row r="194" spans="2:51" s="14" customFormat="1" ht="12">
      <c r="B194" s="235"/>
      <c r="C194" s="236"/>
      <c r="D194" s="214" t="s">
        <v>169</v>
      </c>
      <c r="E194" s="237" t="s">
        <v>21</v>
      </c>
      <c r="F194" s="238" t="s">
        <v>274</v>
      </c>
      <c r="G194" s="236"/>
      <c r="H194" s="237" t="s">
        <v>21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169</v>
      </c>
      <c r="AU194" s="244" t="s">
        <v>85</v>
      </c>
      <c r="AV194" s="14" t="s">
        <v>83</v>
      </c>
      <c r="AW194" s="14" t="s">
        <v>39</v>
      </c>
      <c r="AX194" s="14" t="s">
        <v>76</v>
      </c>
      <c r="AY194" s="244" t="s">
        <v>161</v>
      </c>
    </row>
    <row r="195" spans="2:51" s="12" customFormat="1" ht="12">
      <c r="B195" s="212"/>
      <c r="C195" s="213"/>
      <c r="D195" s="214" t="s">
        <v>169</v>
      </c>
      <c r="E195" s="215" t="s">
        <v>129</v>
      </c>
      <c r="F195" s="216" t="s">
        <v>83</v>
      </c>
      <c r="G195" s="213"/>
      <c r="H195" s="217">
        <v>1</v>
      </c>
      <c r="I195" s="218"/>
      <c r="J195" s="213"/>
      <c r="K195" s="213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169</v>
      </c>
      <c r="AU195" s="223" t="s">
        <v>85</v>
      </c>
      <c r="AV195" s="12" t="s">
        <v>85</v>
      </c>
      <c r="AW195" s="12" t="s">
        <v>39</v>
      </c>
      <c r="AX195" s="12" t="s">
        <v>76</v>
      </c>
      <c r="AY195" s="223" t="s">
        <v>161</v>
      </c>
    </row>
    <row r="196" spans="2:51" s="13" customFormat="1" ht="12">
      <c r="B196" s="224"/>
      <c r="C196" s="225"/>
      <c r="D196" s="214" t="s">
        <v>169</v>
      </c>
      <c r="E196" s="226" t="s">
        <v>21</v>
      </c>
      <c r="F196" s="227" t="s">
        <v>170</v>
      </c>
      <c r="G196" s="225"/>
      <c r="H196" s="228">
        <v>1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169</v>
      </c>
      <c r="AU196" s="234" t="s">
        <v>85</v>
      </c>
      <c r="AV196" s="13" t="s">
        <v>167</v>
      </c>
      <c r="AW196" s="13" t="s">
        <v>39</v>
      </c>
      <c r="AX196" s="13" t="s">
        <v>83</v>
      </c>
      <c r="AY196" s="234" t="s">
        <v>161</v>
      </c>
    </row>
    <row r="197" spans="2:63" s="11" customFormat="1" ht="29.85" customHeight="1">
      <c r="B197" s="184"/>
      <c r="C197" s="185"/>
      <c r="D197" s="186" t="s">
        <v>75</v>
      </c>
      <c r="E197" s="198" t="s">
        <v>303</v>
      </c>
      <c r="F197" s="198" t="s">
        <v>304</v>
      </c>
      <c r="G197" s="185"/>
      <c r="H197" s="185"/>
      <c r="I197" s="188"/>
      <c r="J197" s="199">
        <f>BK197</f>
        <v>0</v>
      </c>
      <c r="K197" s="185"/>
      <c r="L197" s="190"/>
      <c r="M197" s="191"/>
      <c r="N197" s="192"/>
      <c r="O197" s="192"/>
      <c r="P197" s="193">
        <f>SUM(P198:P203)</f>
        <v>0</v>
      </c>
      <c r="Q197" s="192"/>
      <c r="R197" s="193">
        <f>SUM(R198:R203)</f>
        <v>0</v>
      </c>
      <c r="S197" s="192"/>
      <c r="T197" s="194">
        <f>SUM(T198:T203)</f>
        <v>0</v>
      </c>
      <c r="AR197" s="195" t="s">
        <v>83</v>
      </c>
      <c r="AT197" s="196" t="s">
        <v>75</v>
      </c>
      <c r="AU197" s="196" t="s">
        <v>83</v>
      </c>
      <c r="AY197" s="195" t="s">
        <v>161</v>
      </c>
      <c r="BK197" s="197">
        <f>SUM(BK198:BK203)</f>
        <v>0</v>
      </c>
    </row>
    <row r="198" spans="2:65" s="1" customFormat="1" ht="25.5" customHeight="1">
      <c r="B198" s="41"/>
      <c r="C198" s="200" t="s">
        <v>305</v>
      </c>
      <c r="D198" s="200" t="s">
        <v>163</v>
      </c>
      <c r="E198" s="201" t="s">
        <v>306</v>
      </c>
      <c r="F198" s="202" t="s">
        <v>307</v>
      </c>
      <c r="G198" s="203" t="s">
        <v>189</v>
      </c>
      <c r="H198" s="204">
        <v>202.668</v>
      </c>
      <c r="I198" s="205"/>
      <c r="J198" s="206">
        <f>ROUND(I198*H198,2)</f>
        <v>0</v>
      </c>
      <c r="K198" s="202" t="s">
        <v>166</v>
      </c>
      <c r="L198" s="61"/>
      <c r="M198" s="207" t="s">
        <v>21</v>
      </c>
      <c r="N198" s="208" t="s">
        <v>47</v>
      </c>
      <c r="O198" s="42"/>
      <c r="P198" s="209">
        <f>O198*H198</f>
        <v>0</v>
      </c>
      <c r="Q198" s="209">
        <v>0</v>
      </c>
      <c r="R198" s="209">
        <f>Q198*H198</f>
        <v>0</v>
      </c>
      <c r="S198" s="209">
        <v>0</v>
      </c>
      <c r="T198" s="210">
        <f>S198*H198</f>
        <v>0</v>
      </c>
      <c r="AR198" s="24" t="s">
        <v>167</v>
      </c>
      <c r="AT198" s="24" t="s">
        <v>163</v>
      </c>
      <c r="AU198" s="24" t="s">
        <v>85</v>
      </c>
      <c r="AY198" s="24" t="s">
        <v>161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24" t="s">
        <v>83</v>
      </c>
      <c r="BK198" s="211">
        <f>ROUND(I198*H198,2)</f>
        <v>0</v>
      </c>
      <c r="BL198" s="24" t="s">
        <v>167</v>
      </c>
      <c r="BM198" s="24" t="s">
        <v>308</v>
      </c>
    </row>
    <row r="199" spans="2:65" s="1" customFormat="1" ht="38.25" customHeight="1">
      <c r="B199" s="41"/>
      <c r="C199" s="200" t="s">
        <v>309</v>
      </c>
      <c r="D199" s="200" t="s">
        <v>163</v>
      </c>
      <c r="E199" s="201" t="s">
        <v>310</v>
      </c>
      <c r="F199" s="202" t="s">
        <v>311</v>
      </c>
      <c r="G199" s="203" t="s">
        <v>189</v>
      </c>
      <c r="H199" s="204">
        <v>1621.344</v>
      </c>
      <c r="I199" s="205"/>
      <c r="J199" s="206">
        <f>ROUND(I199*H199,2)</f>
        <v>0</v>
      </c>
      <c r="K199" s="202" t="s">
        <v>166</v>
      </c>
      <c r="L199" s="61"/>
      <c r="M199" s="207" t="s">
        <v>21</v>
      </c>
      <c r="N199" s="208" t="s">
        <v>47</v>
      </c>
      <c r="O199" s="42"/>
      <c r="P199" s="209">
        <f>O199*H199</f>
        <v>0</v>
      </c>
      <c r="Q199" s="209">
        <v>0</v>
      </c>
      <c r="R199" s="209">
        <f>Q199*H199</f>
        <v>0</v>
      </c>
      <c r="S199" s="209">
        <v>0</v>
      </c>
      <c r="T199" s="210">
        <f>S199*H199</f>
        <v>0</v>
      </c>
      <c r="AR199" s="24" t="s">
        <v>167</v>
      </c>
      <c r="AT199" s="24" t="s">
        <v>163</v>
      </c>
      <c r="AU199" s="24" t="s">
        <v>85</v>
      </c>
      <c r="AY199" s="24" t="s">
        <v>161</v>
      </c>
      <c r="BE199" s="211">
        <f>IF(N199="základní",J199,0)</f>
        <v>0</v>
      </c>
      <c r="BF199" s="211">
        <f>IF(N199="snížená",J199,0)</f>
        <v>0</v>
      </c>
      <c r="BG199" s="211">
        <f>IF(N199="zákl. přenesená",J199,0)</f>
        <v>0</v>
      </c>
      <c r="BH199" s="211">
        <f>IF(N199="sníž. přenesená",J199,0)</f>
        <v>0</v>
      </c>
      <c r="BI199" s="211">
        <f>IF(N199="nulová",J199,0)</f>
        <v>0</v>
      </c>
      <c r="BJ199" s="24" t="s">
        <v>83</v>
      </c>
      <c r="BK199" s="211">
        <f>ROUND(I199*H199,2)</f>
        <v>0</v>
      </c>
      <c r="BL199" s="24" t="s">
        <v>167</v>
      </c>
      <c r="BM199" s="24" t="s">
        <v>312</v>
      </c>
    </row>
    <row r="200" spans="2:51" s="12" customFormat="1" ht="12">
      <c r="B200" s="212"/>
      <c r="C200" s="213"/>
      <c r="D200" s="214" t="s">
        <v>169</v>
      </c>
      <c r="E200" s="213"/>
      <c r="F200" s="216" t="s">
        <v>313</v>
      </c>
      <c r="G200" s="213"/>
      <c r="H200" s="217">
        <v>1621.344</v>
      </c>
      <c r="I200" s="218"/>
      <c r="J200" s="213"/>
      <c r="K200" s="213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169</v>
      </c>
      <c r="AU200" s="223" t="s">
        <v>85</v>
      </c>
      <c r="AV200" s="12" t="s">
        <v>85</v>
      </c>
      <c r="AW200" s="12" t="s">
        <v>6</v>
      </c>
      <c r="AX200" s="12" t="s">
        <v>83</v>
      </c>
      <c r="AY200" s="223" t="s">
        <v>161</v>
      </c>
    </row>
    <row r="201" spans="2:65" s="1" customFormat="1" ht="25.5" customHeight="1">
      <c r="B201" s="41"/>
      <c r="C201" s="200" t="s">
        <v>117</v>
      </c>
      <c r="D201" s="200" t="s">
        <v>163</v>
      </c>
      <c r="E201" s="201" t="s">
        <v>314</v>
      </c>
      <c r="F201" s="202" t="s">
        <v>315</v>
      </c>
      <c r="G201" s="203" t="s">
        <v>189</v>
      </c>
      <c r="H201" s="204">
        <v>200.5</v>
      </c>
      <c r="I201" s="205"/>
      <c r="J201" s="206">
        <f>ROUND(I201*H201,2)</f>
        <v>0</v>
      </c>
      <c r="K201" s="202" t="s">
        <v>166</v>
      </c>
      <c r="L201" s="61"/>
      <c r="M201" s="207" t="s">
        <v>21</v>
      </c>
      <c r="N201" s="208" t="s">
        <v>47</v>
      </c>
      <c r="O201" s="42"/>
      <c r="P201" s="209">
        <f>O201*H201</f>
        <v>0</v>
      </c>
      <c r="Q201" s="209">
        <v>0</v>
      </c>
      <c r="R201" s="209">
        <f>Q201*H201</f>
        <v>0</v>
      </c>
      <c r="S201" s="209">
        <v>0</v>
      </c>
      <c r="T201" s="210">
        <f>S201*H201</f>
        <v>0</v>
      </c>
      <c r="AR201" s="24" t="s">
        <v>167</v>
      </c>
      <c r="AT201" s="24" t="s">
        <v>163</v>
      </c>
      <c r="AU201" s="24" t="s">
        <v>85</v>
      </c>
      <c r="AY201" s="24" t="s">
        <v>161</v>
      </c>
      <c r="BE201" s="211">
        <f>IF(N201="základní",J201,0)</f>
        <v>0</v>
      </c>
      <c r="BF201" s="211">
        <f>IF(N201="snížená",J201,0)</f>
        <v>0</v>
      </c>
      <c r="BG201" s="211">
        <f>IF(N201="zákl. přenesená",J201,0)</f>
        <v>0</v>
      </c>
      <c r="BH201" s="211">
        <f>IF(N201="sníž. přenesená",J201,0)</f>
        <v>0</v>
      </c>
      <c r="BI201" s="211">
        <f>IF(N201="nulová",J201,0)</f>
        <v>0</v>
      </c>
      <c r="BJ201" s="24" t="s">
        <v>83</v>
      </c>
      <c r="BK201" s="211">
        <f>ROUND(I201*H201,2)</f>
        <v>0</v>
      </c>
      <c r="BL201" s="24" t="s">
        <v>167</v>
      </c>
      <c r="BM201" s="24" t="s">
        <v>316</v>
      </c>
    </row>
    <row r="202" spans="2:65" s="1" customFormat="1" ht="25.5" customHeight="1">
      <c r="B202" s="41"/>
      <c r="C202" s="200" t="s">
        <v>317</v>
      </c>
      <c r="D202" s="200" t="s">
        <v>163</v>
      </c>
      <c r="E202" s="201" t="s">
        <v>318</v>
      </c>
      <c r="F202" s="202" t="s">
        <v>319</v>
      </c>
      <c r="G202" s="203" t="s">
        <v>189</v>
      </c>
      <c r="H202" s="204">
        <v>0.935</v>
      </c>
      <c r="I202" s="205"/>
      <c r="J202" s="206">
        <f>ROUND(I202*H202,2)</f>
        <v>0</v>
      </c>
      <c r="K202" s="202" t="s">
        <v>166</v>
      </c>
      <c r="L202" s="61"/>
      <c r="M202" s="207" t="s">
        <v>21</v>
      </c>
      <c r="N202" s="208" t="s">
        <v>47</v>
      </c>
      <c r="O202" s="42"/>
      <c r="P202" s="209">
        <f>O202*H202</f>
        <v>0</v>
      </c>
      <c r="Q202" s="209">
        <v>0</v>
      </c>
      <c r="R202" s="209">
        <f>Q202*H202</f>
        <v>0</v>
      </c>
      <c r="S202" s="209">
        <v>0</v>
      </c>
      <c r="T202" s="210">
        <f>S202*H202</f>
        <v>0</v>
      </c>
      <c r="AR202" s="24" t="s">
        <v>167</v>
      </c>
      <c r="AT202" s="24" t="s">
        <v>163</v>
      </c>
      <c r="AU202" s="24" t="s">
        <v>85</v>
      </c>
      <c r="AY202" s="24" t="s">
        <v>161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24" t="s">
        <v>83</v>
      </c>
      <c r="BK202" s="211">
        <f>ROUND(I202*H202,2)</f>
        <v>0</v>
      </c>
      <c r="BL202" s="24" t="s">
        <v>167</v>
      </c>
      <c r="BM202" s="24" t="s">
        <v>320</v>
      </c>
    </row>
    <row r="203" spans="2:65" s="1" customFormat="1" ht="25.5" customHeight="1">
      <c r="B203" s="41"/>
      <c r="C203" s="200" t="s">
        <v>321</v>
      </c>
      <c r="D203" s="200" t="s">
        <v>163</v>
      </c>
      <c r="E203" s="201" t="s">
        <v>322</v>
      </c>
      <c r="F203" s="202" t="s">
        <v>323</v>
      </c>
      <c r="G203" s="203" t="s">
        <v>189</v>
      </c>
      <c r="H203" s="204">
        <v>1.233</v>
      </c>
      <c r="I203" s="205"/>
      <c r="J203" s="206">
        <f>ROUND(I203*H203,2)</f>
        <v>0</v>
      </c>
      <c r="K203" s="202" t="s">
        <v>166</v>
      </c>
      <c r="L203" s="61"/>
      <c r="M203" s="207" t="s">
        <v>21</v>
      </c>
      <c r="N203" s="208" t="s">
        <v>47</v>
      </c>
      <c r="O203" s="42"/>
      <c r="P203" s="209">
        <f>O203*H203</f>
        <v>0</v>
      </c>
      <c r="Q203" s="209">
        <v>0</v>
      </c>
      <c r="R203" s="209">
        <f>Q203*H203</f>
        <v>0</v>
      </c>
      <c r="S203" s="209">
        <v>0</v>
      </c>
      <c r="T203" s="210">
        <f>S203*H203</f>
        <v>0</v>
      </c>
      <c r="AR203" s="24" t="s">
        <v>167</v>
      </c>
      <c r="AT203" s="24" t="s">
        <v>163</v>
      </c>
      <c r="AU203" s="24" t="s">
        <v>85</v>
      </c>
      <c r="AY203" s="24" t="s">
        <v>161</v>
      </c>
      <c r="BE203" s="211">
        <f>IF(N203="základní",J203,0)</f>
        <v>0</v>
      </c>
      <c r="BF203" s="211">
        <f>IF(N203="snížená",J203,0)</f>
        <v>0</v>
      </c>
      <c r="BG203" s="211">
        <f>IF(N203="zákl. přenesená",J203,0)</f>
        <v>0</v>
      </c>
      <c r="BH203" s="211">
        <f>IF(N203="sníž. přenesená",J203,0)</f>
        <v>0</v>
      </c>
      <c r="BI203" s="211">
        <f>IF(N203="nulová",J203,0)</f>
        <v>0</v>
      </c>
      <c r="BJ203" s="24" t="s">
        <v>83</v>
      </c>
      <c r="BK203" s="211">
        <f>ROUND(I203*H203,2)</f>
        <v>0</v>
      </c>
      <c r="BL203" s="24" t="s">
        <v>167</v>
      </c>
      <c r="BM203" s="24" t="s">
        <v>324</v>
      </c>
    </row>
    <row r="204" spans="2:63" s="11" customFormat="1" ht="29.85" customHeight="1">
      <c r="B204" s="184"/>
      <c r="C204" s="185"/>
      <c r="D204" s="186" t="s">
        <v>75</v>
      </c>
      <c r="E204" s="198" t="s">
        <v>325</v>
      </c>
      <c r="F204" s="198" t="s">
        <v>326</v>
      </c>
      <c r="G204" s="185"/>
      <c r="H204" s="185"/>
      <c r="I204" s="188"/>
      <c r="J204" s="199">
        <f>BK204</f>
        <v>0</v>
      </c>
      <c r="K204" s="185"/>
      <c r="L204" s="190"/>
      <c r="M204" s="191"/>
      <c r="N204" s="192"/>
      <c r="O204" s="192"/>
      <c r="P204" s="193">
        <f>P205</f>
        <v>0</v>
      </c>
      <c r="Q204" s="192"/>
      <c r="R204" s="193">
        <f>R205</f>
        <v>0</v>
      </c>
      <c r="S204" s="192"/>
      <c r="T204" s="194">
        <f>T205</f>
        <v>0</v>
      </c>
      <c r="AR204" s="195" t="s">
        <v>83</v>
      </c>
      <c r="AT204" s="196" t="s">
        <v>75</v>
      </c>
      <c r="AU204" s="196" t="s">
        <v>83</v>
      </c>
      <c r="AY204" s="195" t="s">
        <v>161</v>
      </c>
      <c r="BK204" s="197">
        <f>BK205</f>
        <v>0</v>
      </c>
    </row>
    <row r="205" spans="2:65" s="1" customFormat="1" ht="16.5" customHeight="1">
      <c r="B205" s="41"/>
      <c r="C205" s="200" t="s">
        <v>327</v>
      </c>
      <c r="D205" s="200" t="s">
        <v>163</v>
      </c>
      <c r="E205" s="201" t="s">
        <v>328</v>
      </c>
      <c r="F205" s="202" t="s">
        <v>329</v>
      </c>
      <c r="G205" s="203" t="s">
        <v>330</v>
      </c>
      <c r="H205" s="204">
        <v>1</v>
      </c>
      <c r="I205" s="205"/>
      <c r="J205" s="206">
        <f>ROUND(I205*H205,2)</f>
        <v>0</v>
      </c>
      <c r="K205" s="202" t="s">
        <v>21</v>
      </c>
      <c r="L205" s="61"/>
      <c r="M205" s="207" t="s">
        <v>21</v>
      </c>
      <c r="N205" s="208" t="s">
        <v>47</v>
      </c>
      <c r="O205" s="42"/>
      <c r="P205" s="209">
        <f>O205*H205</f>
        <v>0</v>
      </c>
      <c r="Q205" s="209">
        <v>0</v>
      </c>
      <c r="R205" s="209">
        <f>Q205*H205</f>
        <v>0</v>
      </c>
      <c r="S205" s="209">
        <v>0</v>
      </c>
      <c r="T205" s="210">
        <f>S205*H205</f>
        <v>0</v>
      </c>
      <c r="AR205" s="24" t="s">
        <v>167</v>
      </c>
      <c r="AT205" s="24" t="s">
        <v>163</v>
      </c>
      <c r="AU205" s="24" t="s">
        <v>85</v>
      </c>
      <c r="AY205" s="24" t="s">
        <v>161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24" t="s">
        <v>83</v>
      </c>
      <c r="BK205" s="211">
        <f>ROUND(I205*H205,2)</f>
        <v>0</v>
      </c>
      <c r="BL205" s="24" t="s">
        <v>167</v>
      </c>
      <c r="BM205" s="24" t="s">
        <v>331</v>
      </c>
    </row>
    <row r="206" spans="2:63" s="11" customFormat="1" ht="37.35" customHeight="1">
      <c r="B206" s="184"/>
      <c r="C206" s="185"/>
      <c r="D206" s="186" t="s">
        <v>75</v>
      </c>
      <c r="E206" s="187" t="s">
        <v>332</v>
      </c>
      <c r="F206" s="187" t="s">
        <v>333</v>
      </c>
      <c r="G206" s="185"/>
      <c r="H206" s="185"/>
      <c r="I206" s="188"/>
      <c r="J206" s="189">
        <f>BK206</f>
        <v>0</v>
      </c>
      <c r="K206" s="185"/>
      <c r="L206" s="190"/>
      <c r="M206" s="191"/>
      <c r="N206" s="192"/>
      <c r="O206" s="192"/>
      <c r="P206" s="193">
        <f>P207</f>
        <v>0</v>
      </c>
      <c r="Q206" s="192"/>
      <c r="R206" s="193">
        <f>R207</f>
        <v>0</v>
      </c>
      <c r="S206" s="192"/>
      <c r="T206" s="194">
        <f>T207</f>
        <v>0</v>
      </c>
      <c r="AR206" s="195" t="s">
        <v>185</v>
      </c>
      <c r="AT206" s="196" t="s">
        <v>75</v>
      </c>
      <c r="AU206" s="196" t="s">
        <v>76</v>
      </c>
      <c r="AY206" s="195" t="s">
        <v>161</v>
      </c>
      <c r="BK206" s="197">
        <f>BK207</f>
        <v>0</v>
      </c>
    </row>
    <row r="207" spans="2:63" s="11" customFormat="1" ht="19.95" customHeight="1">
      <c r="B207" s="184"/>
      <c r="C207" s="185"/>
      <c r="D207" s="186" t="s">
        <v>75</v>
      </c>
      <c r="E207" s="198" t="s">
        <v>334</v>
      </c>
      <c r="F207" s="198" t="s">
        <v>335</v>
      </c>
      <c r="G207" s="185"/>
      <c r="H207" s="185"/>
      <c r="I207" s="188"/>
      <c r="J207" s="199">
        <f>BK207</f>
        <v>0</v>
      </c>
      <c r="K207" s="185"/>
      <c r="L207" s="190"/>
      <c r="M207" s="191"/>
      <c r="N207" s="192"/>
      <c r="O207" s="192"/>
      <c r="P207" s="193">
        <f>SUM(P208:P212)</f>
        <v>0</v>
      </c>
      <c r="Q207" s="192"/>
      <c r="R207" s="193">
        <f>SUM(R208:R212)</f>
        <v>0</v>
      </c>
      <c r="S207" s="192"/>
      <c r="T207" s="194">
        <f>SUM(T208:T212)</f>
        <v>0</v>
      </c>
      <c r="AR207" s="195" t="s">
        <v>185</v>
      </c>
      <c r="AT207" s="196" t="s">
        <v>75</v>
      </c>
      <c r="AU207" s="196" t="s">
        <v>83</v>
      </c>
      <c r="AY207" s="195" t="s">
        <v>161</v>
      </c>
      <c r="BK207" s="197">
        <f>SUM(BK208:BK212)</f>
        <v>0</v>
      </c>
    </row>
    <row r="208" spans="2:65" s="1" customFormat="1" ht="16.5" customHeight="1">
      <c r="B208" s="41"/>
      <c r="C208" s="200" t="s">
        <v>336</v>
      </c>
      <c r="D208" s="200" t="s">
        <v>163</v>
      </c>
      <c r="E208" s="201" t="s">
        <v>337</v>
      </c>
      <c r="F208" s="202" t="s">
        <v>338</v>
      </c>
      <c r="G208" s="203" t="s">
        <v>339</v>
      </c>
      <c r="H208" s="204">
        <v>1</v>
      </c>
      <c r="I208" s="205"/>
      <c r="J208" s="206">
        <f>ROUND(I208*H208,2)</f>
        <v>0</v>
      </c>
      <c r="K208" s="202" t="s">
        <v>166</v>
      </c>
      <c r="L208" s="61"/>
      <c r="M208" s="207" t="s">
        <v>21</v>
      </c>
      <c r="N208" s="208" t="s">
        <v>47</v>
      </c>
      <c r="O208" s="42"/>
      <c r="P208" s="209">
        <f>O208*H208</f>
        <v>0</v>
      </c>
      <c r="Q208" s="209">
        <v>0</v>
      </c>
      <c r="R208" s="209">
        <f>Q208*H208</f>
        <v>0</v>
      </c>
      <c r="S208" s="209">
        <v>0</v>
      </c>
      <c r="T208" s="210">
        <f>S208*H208</f>
        <v>0</v>
      </c>
      <c r="AR208" s="24" t="s">
        <v>340</v>
      </c>
      <c r="AT208" s="24" t="s">
        <v>163</v>
      </c>
      <c r="AU208" s="24" t="s">
        <v>85</v>
      </c>
      <c r="AY208" s="24" t="s">
        <v>161</v>
      </c>
      <c r="BE208" s="211">
        <f>IF(N208="základní",J208,0)</f>
        <v>0</v>
      </c>
      <c r="BF208" s="211">
        <f>IF(N208="snížená",J208,0)</f>
        <v>0</v>
      </c>
      <c r="BG208" s="211">
        <f>IF(N208="zákl. přenesená",J208,0)</f>
        <v>0</v>
      </c>
      <c r="BH208" s="211">
        <f>IF(N208="sníž. přenesená",J208,0)</f>
        <v>0</v>
      </c>
      <c r="BI208" s="211">
        <f>IF(N208="nulová",J208,0)</f>
        <v>0</v>
      </c>
      <c r="BJ208" s="24" t="s">
        <v>83</v>
      </c>
      <c r="BK208" s="211">
        <f>ROUND(I208*H208,2)</f>
        <v>0</v>
      </c>
      <c r="BL208" s="24" t="s">
        <v>340</v>
      </c>
      <c r="BM208" s="24" t="s">
        <v>341</v>
      </c>
    </row>
    <row r="209" spans="2:47" s="1" customFormat="1" ht="36">
      <c r="B209" s="41"/>
      <c r="C209" s="63"/>
      <c r="D209" s="214" t="s">
        <v>207</v>
      </c>
      <c r="E209" s="63"/>
      <c r="F209" s="255" t="s">
        <v>342</v>
      </c>
      <c r="G209" s="63"/>
      <c r="H209" s="63"/>
      <c r="I209" s="169"/>
      <c r="J209" s="63"/>
      <c r="K209" s="63"/>
      <c r="L209" s="61"/>
      <c r="M209" s="256"/>
      <c r="N209" s="42"/>
      <c r="O209" s="42"/>
      <c r="P209" s="42"/>
      <c r="Q209" s="42"/>
      <c r="R209" s="42"/>
      <c r="S209" s="42"/>
      <c r="T209" s="78"/>
      <c r="AT209" s="24" t="s">
        <v>207</v>
      </c>
      <c r="AU209" s="24" t="s">
        <v>85</v>
      </c>
    </row>
    <row r="210" spans="2:65" s="1" customFormat="1" ht="16.5" customHeight="1">
      <c r="B210" s="41"/>
      <c r="C210" s="200" t="s">
        <v>343</v>
      </c>
      <c r="D210" s="200" t="s">
        <v>163</v>
      </c>
      <c r="E210" s="201" t="s">
        <v>344</v>
      </c>
      <c r="F210" s="202" t="s">
        <v>345</v>
      </c>
      <c r="G210" s="203" t="s">
        <v>339</v>
      </c>
      <c r="H210" s="204">
        <v>1</v>
      </c>
      <c r="I210" s="205"/>
      <c r="J210" s="206">
        <f>ROUND(I210*H210,2)</f>
        <v>0</v>
      </c>
      <c r="K210" s="202" t="s">
        <v>166</v>
      </c>
      <c r="L210" s="61"/>
      <c r="M210" s="207" t="s">
        <v>21</v>
      </c>
      <c r="N210" s="208" t="s">
        <v>47</v>
      </c>
      <c r="O210" s="42"/>
      <c r="P210" s="209">
        <f>O210*H210</f>
        <v>0</v>
      </c>
      <c r="Q210" s="209">
        <v>0</v>
      </c>
      <c r="R210" s="209">
        <f>Q210*H210</f>
        <v>0</v>
      </c>
      <c r="S210" s="209">
        <v>0</v>
      </c>
      <c r="T210" s="210">
        <f>S210*H210</f>
        <v>0</v>
      </c>
      <c r="AR210" s="24" t="s">
        <v>340</v>
      </c>
      <c r="AT210" s="24" t="s">
        <v>163</v>
      </c>
      <c r="AU210" s="24" t="s">
        <v>85</v>
      </c>
      <c r="AY210" s="24" t="s">
        <v>161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24" t="s">
        <v>83</v>
      </c>
      <c r="BK210" s="211">
        <f>ROUND(I210*H210,2)</f>
        <v>0</v>
      </c>
      <c r="BL210" s="24" t="s">
        <v>340</v>
      </c>
      <c r="BM210" s="24" t="s">
        <v>346</v>
      </c>
    </row>
    <row r="211" spans="2:47" s="1" customFormat="1" ht="48">
      <c r="B211" s="41"/>
      <c r="C211" s="63"/>
      <c r="D211" s="214" t="s">
        <v>207</v>
      </c>
      <c r="E211" s="63"/>
      <c r="F211" s="255" t="s">
        <v>347</v>
      </c>
      <c r="G211" s="63"/>
      <c r="H211" s="63"/>
      <c r="I211" s="169"/>
      <c r="J211" s="63"/>
      <c r="K211" s="63"/>
      <c r="L211" s="61"/>
      <c r="M211" s="256"/>
      <c r="N211" s="42"/>
      <c r="O211" s="42"/>
      <c r="P211" s="42"/>
      <c r="Q211" s="42"/>
      <c r="R211" s="42"/>
      <c r="S211" s="42"/>
      <c r="T211" s="78"/>
      <c r="AT211" s="24" t="s">
        <v>207</v>
      </c>
      <c r="AU211" s="24" t="s">
        <v>85</v>
      </c>
    </row>
    <row r="212" spans="2:65" s="1" customFormat="1" ht="16.5" customHeight="1">
      <c r="B212" s="41"/>
      <c r="C212" s="200" t="s">
        <v>348</v>
      </c>
      <c r="D212" s="200" t="s">
        <v>163</v>
      </c>
      <c r="E212" s="201" t="s">
        <v>349</v>
      </c>
      <c r="F212" s="202" t="s">
        <v>350</v>
      </c>
      <c r="G212" s="203" t="s">
        <v>339</v>
      </c>
      <c r="H212" s="204">
        <v>1</v>
      </c>
      <c r="I212" s="205"/>
      <c r="J212" s="206">
        <f>ROUND(I212*H212,2)</f>
        <v>0</v>
      </c>
      <c r="K212" s="202" t="s">
        <v>166</v>
      </c>
      <c r="L212" s="61"/>
      <c r="M212" s="207" t="s">
        <v>21</v>
      </c>
      <c r="N212" s="257" t="s">
        <v>47</v>
      </c>
      <c r="O212" s="258"/>
      <c r="P212" s="259">
        <f>O212*H212</f>
        <v>0</v>
      </c>
      <c r="Q212" s="259">
        <v>0</v>
      </c>
      <c r="R212" s="259">
        <f>Q212*H212</f>
        <v>0</v>
      </c>
      <c r="S212" s="259">
        <v>0</v>
      </c>
      <c r="T212" s="260">
        <f>S212*H212</f>
        <v>0</v>
      </c>
      <c r="AR212" s="24" t="s">
        <v>340</v>
      </c>
      <c r="AT212" s="24" t="s">
        <v>163</v>
      </c>
      <c r="AU212" s="24" t="s">
        <v>85</v>
      </c>
      <c r="AY212" s="24" t="s">
        <v>161</v>
      </c>
      <c r="BE212" s="211">
        <f>IF(N212="základní",J212,0)</f>
        <v>0</v>
      </c>
      <c r="BF212" s="211">
        <f>IF(N212="snížená",J212,0)</f>
        <v>0</v>
      </c>
      <c r="BG212" s="211">
        <f>IF(N212="zákl. přenesená",J212,0)</f>
        <v>0</v>
      </c>
      <c r="BH212" s="211">
        <f>IF(N212="sníž. přenesená",J212,0)</f>
        <v>0</v>
      </c>
      <c r="BI212" s="211">
        <f>IF(N212="nulová",J212,0)</f>
        <v>0</v>
      </c>
      <c r="BJ212" s="24" t="s">
        <v>83</v>
      </c>
      <c r="BK212" s="211">
        <f>ROUND(I212*H212,2)</f>
        <v>0</v>
      </c>
      <c r="BL212" s="24" t="s">
        <v>340</v>
      </c>
      <c r="BM212" s="24" t="s">
        <v>351</v>
      </c>
    </row>
    <row r="213" spans="2:12" s="1" customFormat="1" ht="6.9" customHeight="1">
      <c r="B213" s="56"/>
      <c r="C213" s="57"/>
      <c r="D213" s="57"/>
      <c r="E213" s="57"/>
      <c r="F213" s="57"/>
      <c r="G213" s="57"/>
      <c r="H213" s="57"/>
      <c r="I213" s="145"/>
      <c r="J213" s="57"/>
      <c r="K213" s="57"/>
      <c r="L213" s="61"/>
    </row>
  </sheetData>
  <sheetProtection algorithmName="SHA-512" hashValue="99SUxxFvInOpdKks8lPe/FGNFqeiDWnhviU2jy1HDTzY1CoNW5QTGt3RDDQ5vYip4vgef385ZbSjeX4G0ZJ/mg==" saltValue="J16Rv1qJOqzERSX9pCANyDxp2u4kQTQ/+KnznA9v4afBk7S9Gwayrp0MBRtkVFG7Uv89DadDL+pqn9KTPNkNuQ==" spinCount="100000" sheet="1" objects="1" scenarios="1" formatColumns="0" formatRows="0" autoFilter="0"/>
  <autoFilter ref="C90:K212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1" customWidth="1"/>
    <col min="2" max="2" width="1.66796875" style="261" customWidth="1"/>
    <col min="3" max="4" width="5" style="261" customWidth="1"/>
    <col min="5" max="5" width="11.66015625" style="261" customWidth="1"/>
    <col min="6" max="6" width="9.16015625" style="261" customWidth="1"/>
    <col min="7" max="7" width="5" style="261" customWidth="1"/>
    <col min="8" max="8" width="77.83203125" style="261" customWidth="1"/>
    <col min="9" max="10" width="20" style="261" customWidth="1"/>
    <col min="11" max="11" width="1.66796875" style="261" customWidth="1"/>
  </cols>
  <sheetData>
    <row r="1" ht="37.5" customHeight="1"/>
    <row r="2" spans="2:1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5" customFormat="1" ht="45" customHeight="1">
      <c r="B3" s="265"/>
      <c r="C3" s="393" t="s">
        <v>352</v>
      </c>
      <c r="D3" s="393"/>
      <c r="E3" s="393"/>
      <c r="F3" s="393"/>
      <c r="G3" s="393"/>
      <c r="H3" s="393"/>
      <c r="I3" s="393"/>
      <c r="J3" s="393"/>
      <c r="K3" s="266"/>
    </row>
    <row r="4" spans="2:11" ht="25.5" customHeight="1">
      <c r="B4" s="267"/>
      <c r="C4" s="397" t="s">
        <v>353</v>
      </c>
      <c r="D4" s="397"/>
      <c r="E4" s="397"/>
      <c r="F4" s="397"/>
      <c r="G4" s="397"/>
      <c r="H4" s="397"/>
      <c r="I4" s="397"/>
      <c r="J4" s="397"/>
      <c r="K4" s="268"/>
    </row>
    <row r="5" spans="2:1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ht="15" customHeight="1">
      <c r="B6" s="267"/>
      <c r="C6" s="395" t="s">
        <v>354</v>
      </c>
      <c r="D6" s="395"/>
      <c r="E6" s="395"/>
      <c r="F6" s="395"/>
      <c r="G6" s="395"/>
      <c r="H6" s="395"/>
      <c r="I6" s="395"/>
      <c r="J6" s="395"/>
      <c r="K6" s="268"/>
    </row>
    <row r="7" spans="2:11" ht="15" customHeight="1">
      <c r="B7" s="271"/>
      <c r="C7" s="395" t="s">
        <v>355</v>
      </c>
      <c r="D7" s="395"/>
      <c r="E7" s="395"/>
      <c r="F7" s="395"/>
      <c r="G7" s="395"/>
      <c r="H7" s="395"/>
      <c r="I7" s="395"/>
      <c r="J7" s="395"/>
      <c r="K7" s="268"/>
    </row>
    <row r="8" spans="2:1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ht="15" customHeight="1">
      <c r="B9" s="271"/>
      <c r="C9" s="395" t="s">
        <v>356</v>
      </c>
      <c r="D9" s="395"/>
      <c r="E9" s="395"/>
      <c r="F9" s="395"/>
      <c r="G9" s="395"/>
      <c r="H9" s="395"/>
      <c r="I9" s="395"/>
      <c r="J9" s="395"/>
      <c r="K9" s="268"/>
    </row>
    <row r="10" spans="2:11" ht="15" customHeight="1">
      <c r="B10" s="271"/>
      <c r="C10" s="270"/>
      <c r="D10" s="395" t="s">
        <v>357</v>
      </c>
      <c r="E10" s="395"/>
      <c r="F10" s="395"/>
      <c r="G10" s="395"/>
      <c r="H10" s="395"/>
      <c r="I10" s="395"/>
      <c r="J10" s="395"/>
      <c r="K10" s="268"/>
    </row>
    <row r="11" spans="2:11" ht="15" customHeight="1">
      <c r="B11" s="271"/>
      <c r="C11" s="272"/>
      <c r="D11" s="395" t="s">
        <v>358</v>
      </c>
      <c r="E11" s="395"/>
      <c r="F11" s="395"/>
      <c r="G11" s="395"/>
      <c r="H11" s="395"/>
      <c r="I11" s="395"/>
      <c r="J11" s="395"/>
      <c r="K11" s="268"/>
    </row>
    <row r="12" spans="2:11" ht="12.75" customHeight="1">
      <c r="B12" s="271"/>
      <c r="C12" s="272"/>
      <c r="D12" s="272"/>
      <c r="E12" s="272"/>
      <c r="F12" s="272"/>
      <c r="G12" s="272"/>
      <c r="H12" s="272"/>
      <c r="I12" s="272"/>
      <c r="J12" s="272"/>
      <c r="K12" s="268"/>
    </row>
    <row r="13" spans="2:11" ht="15" customHeight="1">
      <c r="B13" s="271"/>
      <c r="C13" s="272"/>
      <c r="D13" s="395" t="s">
        <v>359</v>
      </c>
      <c r="E13" s="395"/>
      <c r="F13" s="395"/>
      <c r="G13" s="395"/>
      <c r="H13" s="395"/>
      <c r="I13" s="395"/>
      <c r="J13" s="395"/>
      <c r="K13" s="268"/>
    </row>
    <row r="14" spans="2:11" ht="15" customHeight="1">
      <c r="B14" s="271"/>
      <c r="C14" s="272"/>
      <c r="D14" s="395" t="s">
        <v>360</v>
      </c>
      <c r="E14" s="395"/>
      <c r="F14" s="395"/>
      <c r="G14" s="395"/>
      <c r="H14" s="395"/>
      <c r="I14" s="395"/>
      <c r="J14" s="395"/>
      <c r="K14" s="268"/>
    </row>
    <row r="15" spans="2:11" ht="15" customHeight="1">
      <c r="B15" s="271"/>
      <c r="C15" s="272"/>
      <c r="D15" s="395" t="s">
        <v>361</v>
      </c>
      <c r="E15" s="395"/>
      <c r="F15" s="395"/>
      <c r="G15" s="395"/>
      <c r="H15" s="395"/>
      <c r="I15" s="395"/>
      <c r="J15" s="395"/>
      <c r="K15" s="268"/>
    </row>
    <row r="16" spans="2:11" ht="15" customHeight="1">
      <c r="B16" s="271"/>
      <c r="C16" s="272"/>
      <c r="D16" s="272"/>
      <c r="E16" s="273" t="s">
        <v>82</v>
      </c>
      <c r="F16" s="395" t="s">
        <v>362</v>
      </c>
      <c r="G16" s="395"/>
      <c r="H16" s="395"/>
      <c r="I16" s="395"/>
      <c r="J16" s="395"/>
      <c r="K16" s="268"/>
    </row>
    <row r="17" spans="2:11" ht="15" customHeight="1">
      <c r="B17" s="271"/>
      <c r="C17" s="272"/>
      <c r="D17" s="272"/>
      <c r="E17" s="273" t="s">
        <v>363</v>
      </c>
      <c r="F17" s="395" t="s">
        <v>364</v>
      </c>
      <c r="G17" s="395"/>
      <c r="H17" s="395"/>
      <c r="I17" s="395"/>
      <c r="J17" s="395"/>
      <c r="K17" s="268"/>
    </row>
    <row r="18" spans="2:11" ht="15" customHeight="1">
      <c r="B18" s="271"/>
      <c r="C18" s="272"/>
      <c r="D18" s="272"/>
      <c r="E18" s="273" t="s">
        <v>365</v>
      </c>
      <c r="F18" s="395" t="s">
        <v>366</v>
      </c>
      <c r="G18" s="395"/>
      <c r="H18" s="395"/>
      <c r="I18" s="395"/>
      <c r="J18" s="395"/>
      <c r="K18" s="268"/>
    </row>
    <row r="19" spans="2:11" ht="15" customHeight="1">
      <c r="B19" s="271"/>
      <c r="C19" s="272"/>
      <c r="D19" s="272"/>
      <c r="E19" s="273" t="s">
        <v>367</v>
      </c>
      <c r="F19" s="395" t="s">
        <v>368</v>
      </c>
      <c r="G19" s="395"/>
      <c r="H19" s="395"/>
      <c r="I19" s="395"/>
      <c r="J19" s="395"/>
      <c r="K19" s="268"/>
    </row>
    <row r="20" spans="2:11" ht="15" customHeight="1">
      <c r="B20" s="271"/>
      <c r="C20" s="272"/>
      <c r="D20" s="272"/>
      <c r="E20" s="273" t="s">
        <v>369</v>
      </c>
      <c r="F20" s="395" t="s">
        <v>370</v>
      </c>
      <c r="G20" s="395"/>
      <c r="H20" s="395"/>
      <c r="I20" s="395"/>
      <c r="J20" s="395"/>
      <c r="K20" s="268"/>
    </row>
    <row r="21" spans="2:11" ht="15" customHeight="1">
      <c r="B21" s="271"/>
      <c r="C21" s="272"/>
      <c r="D21" s="272"/>
      <c r="E21" s="273" t="s">
        <v>89</v>
      </c>
      <c r="F21" s="395" t="s">
        <v>371</v>
      </c>
      <c r="G21" s="395"/>
      <c r="H21" s="395"/>
      <c r="I21" s="395"/>
      <c r="J21" s="395"/>
      <c r="K21" s="268"/>
    </row>
    <row r="22" spans="2:11" ht="12.75" customHeight="1">
      <c r="B22" s="271"/>
      <c r="C22" s="272"/>
      <c r="D22" s="272"/>
      <c r="E22" s="272"/>
      <c r="F22" s="272"/>
      <c r="G22" s="272"/>
      <c r="H22" s="272"/>
      <c r="I22" s="272"/>
      <c r="J22" s="272"/>
      <c r="K22" s="268"/>
    </row>
    <row r="23" spans="2:11" ht="15" customHeight="1">
      <c r="B23" s="271"/>
      <c r="C23" s="395" t="s">
        <v>372</v>
      </c>
      <c r="D23" s="395"/>
      <c r="E23" s="395"/>
      <c r="F23" s="395"/>
      <c r="G23" s="395"/>
      <c r="H23" s="395"/>
      <c r="I23" s="395"/>
      <c r="J23" s="395"/>
      <c r="K23" s="268"/>
    </row>
    <row r="24" spans="2:11" ht="15" customHeight="1">
      <c r="B24" s="271"/>
      <c r="C24" s="395" t="s">
        <v>373</v>
      </c>
      <c r="D24" s="395"/>
      <c r="E24" s="395"/>
      <c r="F24" s="395"/>
      <c r="G24" s="395"/>
      <c r="H24" s="395"/>
      <c r="I24" s="395"/>
      <c r="J24" s="395"/>
      <c r="K24" s="268"/>
    </row>
    <row r="25" spans="2:11" ht="15" customHeight="1">
      <c r="B25" s="271"/>
      <c r="C25" s="270"/>
      <c r="D25" s="395" t="s">
        <v>374</v>
      </c>
      <c r="E25" s="395"/>
      <c r="F25" s="395"/>
      <c r="G25" s="395"/>
      <c r="H25" s="395"/>
      <c r="I25" s="395"/>
      <c r="J25" s="395"/>
      <c r="K25" s="268"/>
    </row>
    <row r="26" spans="2:11" ht="15" customHeight="1">
      <c r="B26" s="271"/>
      <c r="C26" s="272"/>
      <c r="D26" s="395" t="s">
        <v>375</v>
      </c>
      <c r="E26" s="395"/>
      <c r="F26" s="395"/>
      <c r="G26" s="395"/>
      <c r="H26" s="395"/>
      <c r="I26" s="395"/>
      <c r="J26" s="395"/>
      <c r="K26" s="268"/>
    </row>
    <row r="27" spans="2:11" ht="12.75" customHeight="1">
      <c r="B27" s="271"/>
      <c r="C27" s="272"/>
      <c r="D27" s="272"/>
      <c r="E27" s="272"/>
      <c r="F27" s="272"/>
      <c r="G27" s="272"/>
      <c r="H27" s="272"/>
      <c r="I27" s="272"/>
      <c r="J27" s="272"/>
      <c r="K27" s="268"/>
    </row>
    <row r="28" spans="2:11" ht="15" customHeight="1">
      <c r="B28" s="271"/>
      <c r="C28" s="272"/>
      <c r="D28" s="395" t="s">
        <v>376</v>
      </c>
      <c r="E28" s="395"/>
      <c r="F28" s="395"/>
      <c r="G28" s="395"/>
      <c r="H28" s="395"/>
      <c r="I28" s="395"/>
      <c r="J28" s="395"/>
      <c r="K28" s="268"/>
    </row>
    <row r="29" spans="2:11" ht="15" customHeight="1">
      <c r="B29" s="271"/>
      <c r="C29" s="272"/>
      <c r="D29" s="395" t="s">
        <v>377</v>
      </c>
      <c r="E29" s="395"/>
      <c r="F29" s="395"/>
      <c r="G29" s="395"/>
      <c r="H29" s="395"/>
      <c r="I29" s="395"/>
      <c r="J29" s="395"/>
      <c r="K29" s="268"/>
    </row>
    <row r="30" spans="2:11" ht="12.75" customHeight="1">
      <c r="B30" s="271"/>
      <c r="C30" s="272"/>
      <c r="D30" s="272"/>
      <c r="E30" s="272"/>
      <c r="F30" s="272"/>
      <c r="G30" s="272"/>
      <c r="H30" s="272"/>
      <c r="I30" s="272"/>
      <c r="J30" s="272"/>
      <c r="K30" s="268"/>
    </row>
    <row r="31" spans="2:11" ht="15" customHeight="1">
      <c r="B31" s="271"/>
      <c r="C31" s="272"/>
      <c r="D31" s="395" t="s">
        <v>378</v>
      </c>
      <c r="E31" s="395"/>
      <c r="F31" s="395"/>
      <c r="G31" s="395"/>
      <c r="H31" s="395"/>
      <c r="I31" s="395"/>
      <c r="J31" s="395"/>
      <c r="K31" s="268"/>
    </row>
    <row r="32" spans="2:11" ht="15" customHeight="1">
      <c r="B32" s="271"/>
      <c r="C32" s="272"/>
      <c r="D32" s="395" t="s">
        <v>379</v>
      </c>
      <c r="E32" s="395"/>
      <c r="F32" s="395"/>
      <c r="G32" s="395"/>
      <c r="H32" s="395"/>
      <c r="I32" s="395"/>
      <c r="J32" s="395"/>
      <c r="K32" s="268"/>
    </row>
    <row r="33" spans="2:11" ht="15" customHeight="1">
      <c r="B33" s="271"/>
      <c r="C33" s="272"/>
      <c r="D33" s="395" t="s">
        <v>380</v>
      </c>
      <c r="E33" s="395"/>
      <c r="F33" s="395"/>
      <c r="G33" s="395"/>
      <c r="H33" s="395"/>
      <c r="I33" s="395"/>
      <c r="J33" s="395"/>
      <c r="K33" s="268"/>
    </row>
    <row r="34" spans="2:11" ht="15" customHeight="1">
      <c r="B34" s="271"/>
      <c r="C34" s="272"/>
      <c r="D34" s="270"/>
      <c r="E34" s="274" t="s">
        <v>146</v>
      </c>
      <c r="F34" s="270"/>
      <c r="G34" s="395" t="s">
        <v>381</v>
      </c>
      <c r="H34" s="395"/>
      <c r="I34" s="395"/>
      <c r="J34" s="395"/>
      <c r="K34" s="268"/>
    </row>
    <row r="35" spans="2:11" ht="30.75" customHeight="1">
      <c r="B35" s="271"/>
      <c r="C35" s="272"/>
      <c r="D35" s="270"/>
      <c r="E35" s="274" t="s">
        <v>382</v>
      </c>
      <c r="F35" s="270"/>
      <c r="G35" s="395" t="s">
        <v>383</v>
      </c>
      <c r="H35" s="395"/>
      <c r="I35" s="395"/>
      <c r="J35" s="395"/>
      <c r="K35" s="268"/>
    </row>
    <row r="36" spans="2:11" ht="15" customHeight="1">
      <c r="B36" s="271"/>
      <c r="C36" s="272"/>
      <c r="D36" s="270"/>
      <c r="E36" s="274" t="s">
        <v>57</v>
      </c>
      <c r="F36" s="270"/>
      <c r="G36" s="395" t="s">
        <v>384</v>
      </c>
      <c r="H36" s="395"/>
      <c r="I36" s="395"/>
      <c r="J36" s="395"/>
      <c r="K36" s="268"/>
    </row>
    <row r="37" spans="2:11" ht="15" customHeight="1">
      <c r="B37" s="271"/>
      <c r="C37" s="272"/>
      <c r="D37" s="270"/>
      <c r="E37" s="274" t="s">
        <v>147</v>
      </c>
      <c r="F37" s="270"/>
      <c r="G37" s="395" t="s">
        <v>385</v>
      </c>
      <c r="H37" s="395"/>
      <c r="I37" s="395"/>
      <c r="J37" s="395"/>
      <c r="K37" s="268"/>
    </row>
    <row r="38" spans="2:11" ht="15" customHeight="1">
      <c r="B38" s="271"/>
      <c r="C38" s="272"/>
      <c r="D38" s="270"/>
      <c r="E38" s="274" t="s">
        <v>148</v>
      </c>
      <c r="F38" s="270"/>
      <c r="G38" s="395" t="s">
        <v>386</v>
      </c>
      <c r="H38" s="395"/>
      <c r="I38" s="395"/>
      <c r="J38" s="395"/>
      <c r="K38" s="268"/>
    </row>
    <row r="39" spans="2:11" ht="15" customHeight="1">
      <c r="B39" s="271"/>
      <c r="C39" s="272"/>
      <c r="D39" s="270"/>
      <c r="E39" s="274" t="s">
        <v>149</v>
      </c>
      <c r="F39" s="270"/>
      <c r="G39" s="395" t="s">
        <v>387</v>
      </c>
      <c r="H39" s="395"/>
      <c r="I39" s="395"/>
      <c r="J39" s="395"/>
      <c r="K39" s="268"/>
    </row>
    <row r="40" spans="2:11" ht="15" customHeight="1">
      <c r="B40" s="271"/>
      <c r="C40" s="272"/>
      <c r="D40" s="270"/>
      <c r="E40" s="274" t="s">
        <v>388</v>
      </c>
      <c r="F40" s="270"/>
      <c r="G40" s="395" t="s">
        <v>389</v>
      </c>
      <c r="H40" s="395"/>
      <c r="I40" s="395"/>
      <c r="J40" s="395"/>
      <c r="K40" s="268"/>
    </row>
    <row r="41" spans="2:11" ht="15" customHeight="1">
      <c r="B41" s="271"/>
      <c r="C41" s="272"/>
      <c r="D41" s="270"/>
      <c r="E41" s="274"/>
      <c r="F41" s="270"/>
      <c r="G41" s="395" t="s">
        <v>390</v>
      </c>
      <c r="H41" s="395"/>
      <c r="I41" s="395"/>
      <c r="J41" s="395"/>
      <c r="K41" s="268"/>
    </row>
    <row r="42" spans="2:11" ht="15" customHeight="1">
      <c r="B42" s="271"/>
      <c r="C42" s="272"/>
      <c r="D42" s="270"/>
      <c r="E42" s="274" t="s">
        <v>391</v>
      </c>
      <c r="F42" s="270"/>
      <c r="G42" s="395" t="s">
        <v>392</v>
      </c>
      <c r="H42" s="395"/>
      <c r="I42" s="395"/>
      <c r="J42" s="395"/>
      <c r="K42" s="268"/>
    </row>
    <row r="43" spans="2:11" ht="15" customHeight="1">
      <c r="B43" s="271"/>
      <c r="C43" s="272"/>
      <c r="D43" s="270"/>
      <c r="E43" s="274" t="s">
        <v>151</v>
      </c>
      <c r="F43" s="270"/>
      <c r="G43" s="395" t="s">
        <v>393</v>
      </c>
      <c r="H43" s="395"/>
      <c r="I43" s="395"/>
      <c r="J43" s="395"/>
      <c r="K43" s="268"/>
    </row>
    <row r="44" spans="2:11" ht="12.75" customHeight="1">
      <c r="B44" s="271"/>
      <c r="C44" s="272"/>
      <c r="D44" s="270"/>
      <c r="E44" s="270"/>
      <c r="F44" s="270"/>
      <c r="G44" s="270"/>
      <c r="H44" s="270"/>
      <c r="I44" s="270"/>
      <c r="J44" s="270"/>
      <c r="K44" s="268"/>
    </row>
    <row r="45" spans="2:11" ht="15" customHeight="1">
      <c r="B45" s="271"/>
      <c r="C45" s="272"/>
      <c r="D45" s="395" t="s">
        <v>394</v>
      </c>
      <c r="E45" s="395"/>
      <c r="F45" s="395"/>
      <c r="G45" s="395"/>
      <c r="H45" s="395"/>
      <c r="I45" s="395"/>
      <c r="J45" s="395"/>
      <c r="K45" s="268"/>
    </row>
    <row r="46" spans="2:11" ht="15" customHeight="1">
      <c r="B46" s="271"/>
      <c r="C46" s="272"/>
      <c r="D46" s="272"/>
      <c r="E46" s="395" t="s">
        <v>395</v>
      </c>
      <c r="F46" s="395"/>
      <c r="G46" s="395"/>
      <c r="H46" s="395"/>
      <c r="I46" s="395"/>
      <c r="J46" s="395"/>
      <c r="K46" s="268"/>
    </row>
    <row r="47" spans="2:11" ht="15" customHeight="1">
      <c r="B47" s="271"/>
      <c r="C47" s="272"/>
      <c r="D47" s="272"/>
      <c r="E47" s="395" t="s">
        <v>396</v>
      </c>
      <c r="F47" s="395"/>
      <c r="G47" s="395"/>
      <c r="H47" s="395"/>
      <c r="I47" s="395"/>
      <c r="J47" s="395"/>
      <c r="K47" s="268"/>
    </row>
    <row r="48" spans="2:11" ht="15" customHeight="1">
      <c r="B48" s="271"/>
      <c r="C48" s="272"/>
      <c r="D48" s="272"/>
      <c r="E48" s="395" t="s">
        <v>397</v>
      </c>
      <c r="F48" s="395"/>
      <c r="G48" s="395"/>
      <c r="H48" s="395"/>
      <c r="I48" s="395"/>
      <c r="J48" s="395"/>
      <c r="K48" s="268"/>
    </row>
    <row r="49" spans="2:11" ht="15" customHeight="1">
      <c r="B49" s="271"/>
      <c r="C49" s="272"/>
      <c r="D49" s="395" t="s">
        <v>398</v>
      </c>
      <c r="E49" s="395"/>
      <c r="F49" s="395"/>
      <c r="G49" s="395"/>
      <c r="H49" s="395"/>
      <c r="I49" s="395"/>
      <c r="J49" s="395"/>
      <c r="K49" s="268"/>
    </row>
    <row r="50" spans="2:11" ht="25.5" customHeight="1">
      <c r="B50" s="267"/>
      <c r="C50" s="397" t="s">
        <v>399</v>
      </c>
      <c r="D50" s="397"/>
      <c r="E50" s="397"/>
      <c r="F50" s="397"/>
      <c r="G50" s="397"/>
      <c r="H50" s="397"/>
      <c r="I50" s="397"/>
      <c r="J50" s="397"/>
      <c r="K50" s="268"/>
    </row>
    <row r="51" spans="2:11" ht="5.25" customHeight="1">
      <c r="B51" s="267"/>
      <c r="C51" s="269"/>
      <c r="D51" s="269"/>
      <c r="E51" s="269"/>
      <c r="F51" s="269"/>
      <c r="G51" s="269"/>
      <c r="H51" s="269"/>
      <c r="I51" s="269"/>
      <c r="J51" s="269"/>
      <c r="K51" s="268"/>
    </row>
    <row r="52" spans="2:11" ht="15" customHeight="1">
      <c r="B52" s="267"/>
      <c r="C52" s="395" t="s">
        <v>400</v>
      </c>
      <c r="D52" s="395"/>
      <c r="E52" s="395"/>
      <c r="F52" s="395"/>
      <c r="G52" s="395"/>
      <c r="H52" s="395"/>
      <c r="I52" s="395"/>
      <c r="J52" s="395"/>
      <c r="K52" s="268"/>
    </row>
    <row r="53" spans="2:11" ht="15" customHeight="1">
      <c r="B53" s="267"/>
      <c r="C53" s="395" t="s">
        <v>401</v>
      </c>
      <c r="D53" s="395"/>
      <c r="E53" s="395"/>
      <c r="F53" s="395"/>
      <c r="G53" s="395"/>
      <c r="H53" s="395"/>
      <c r="I53" s="395"/>
      <c r="J53" s="395"/>
      <c r="K53" s="268"/>
    </row>
    <row r="54" spans="2:11" ht="12.75" customHeight="1">
      <c r="B54" s="267"/>
      <c r="C54" s="270"/>
      <c r="D54" s="270"/>
      <c r="E54" s="270"/>
      <c r="F54" s="270"/>
      <c r="G54" s="270"/>
      <c r="H54" s="270"/>
      <c r="I54" s="270"/>
      <c r="J54" s="270"/>
      <c r="K54" s="268"/>
    </row>
    <row r="55" spans="2:11" ht="15" customHeight="1">
      <c r="B55" s="267"/>
      <c r="C55" s="395" t="s">
        <v>402</v>
      </c>
      <c r="D55" s="395"/>
      <c r="E55" s="395"/>
      <c r="F55" s="395"/>
      <c r="G55" s="395"/>
      <c r="H55" s="395"/>
      <c r="I55" s="395"/>
      <c r="J55" s="395"/>
      <c r="K55" s="268"/>
    </row>
    <row r="56" spans="2:11" ht="15" customHeight="1">
      <c r="B56" s="267"/>
      <c r="C56" s="272"/>
      <c r="D56" s="395" t="s">
        <v>403</v>
      </c>
      <c r="E56" s="395"/>
      <c r="F56" s="395"/>
      <c r="G56" s="395"/>
      <c r="H56" s="395"/>
      <c r="I56" s="395"/>
      <c r="J56" s="395"/>
      <c r="K56" s="268"/>
    </row>
    <row r="57" spans="2:11" ht="15" customHeight="1">
      <c r="B57" s="267"/>
      <c r="C57" s="272"/>
      <c r="D57" s="395" t="s">
        <v>404</v>
      </c>
      <c r="E57" s="395"/>
      <c r="F57" s="395"/>
      <c r="G57" s="395"/>
      <c r="H57" s="395"/>
      <c r="I57" s="395"/>
      <c r="J57" s="395"/>
      <c r="K57" s="268"/>
    </row>
    <row r="58" spans="2:11" ht="15" customHeight="1">
      <c r="B58" s="267"/>
      <c r="C58" s="272"/>
      <c r="D58" s="395" t="s">
        <v>405</v>
      </c>
      <c r="E58" s="395"/>
      <c r="F58" s="395"/>
      <c r="G58" s="395"/>
      <c r="H58" s="395"/>
      <c r="I58" s="395"/>
      <c r="J58" s="395"/>
      <c r="K58" s="268"/>
    </row>
    <row r="59" spans="2:11" ht="15" customHeight="1">
      <c r="B59" s="267"/>
      <c r="C59" s="272"/>
      <c r="D59" s="395" t="s">
        <v>406</v>
      </c>
      <c r="E59" s="395"/>
      <c r="F59" s="395"/>
      <c r="G59" s="395"/>
      <c r="H59" s="395"/>
      <c r="I59" s="395"/>
      <c r="J59" s="395"/>
      <c r="K59" s="268"/>
    </row>
    <row r="60" spans="2:11" ht="15" customHeight="1">
      <c r="B60" s="267"/>
      <c r="C60" s="272"/>
      <c r="D60" s="396" t="s">
        <v>407</v>
      </c>
      <c r="E60" s="396"/>
      <c r="F60" s="396"/>
      <c r="G60" s="396"/>
      <c r="H60" s="396"/>
      <c r="I60" s="396"/>
      <c r="J60" s="396"/>
      <c r="K60" s="268"/>
    </row>
    <row r="61" spans="2:11" ht="15" customHeight="1">
      <c r="B61" s="267"/>
      <c r="C61" s="272"/>
      <c r="D61" s="395" t="s">
        <v>408</v>
      </c>
      <c r="E61" s="395"/>
      <c r="F61" s="395"/>
      <c r="G61" s="395"/>
      <c r="H61" s="395"/>
      <c r="I61" s="395"/>
      <c r="J61" s="395"/>
      <c r="K61" s="268"/>
    </row>
    <row r="62" spans="2:11" ht="12.75" customHeight="1">
      <c r="B62" s="267"/>
      <c r="C62" s="272"/>
      <c r="D62" s="272"/>
      <c r="E62" s="275"/>
      <c r="F62" s="272"/>
      <c r="G62" s="272"/>
      <c r="H62" s="272"/>
      <c r="I62" s="272"/>
      <c r="J62" s="272"/>
      <c r="K62" s="268"/>
    </row>
    <row r="63" spans="2:11" ht="15" customHeight="1">
      <c r="B63" s="267"/>
      <c r="C63" s="272"/>
      <c r="D63" s="395" t="s">
        <v>409</v>
      </c>
      <c r="E63" s="395"/>
      <c r="F63" s="395"/>
      <c r="G63" s="395"/>
      <c r="H63" s="395"/>
      <c r="I63" s="395"/>
      <c r="J63" s="395"/>
      <c r="K63" s="268"/>
    </row>
    <row r="64" spans="2:11" ht="15" customHeight="1">
      <c r="B64" s="267"/>
      <c r="C64" s="272"/>
      <c r="D64" s="396" t="s">
        <v>410</v>
      </c>
      <c r="E64" s="396"/>
      <c r="F64" s="396"/>
      <c r="G64" s="396"/>
      <c r="H64" s="396"/>
      <c r="I64" s="396"/>
      <c r="J64" s="396"/>
      <c r="K64" s="268"/>
    </row>
    <row r="65" spans="2:11" ht="15" customHeight="1">
      <c r="B65" s="267"/>
      <c r="C65" s="272"/>
      <c r="D65" s="395" t="s">
        <v>411</v>
      </c>
      <c r="E65" s="395"/>
      <c r="F65" s="395"/>
      <c r="G65" s="395"/>
      <c r="H65" s="395"/>
      <c r="I65" s="395"/>
      <c r="J65" s="395"/>
      <c r="K65" s="268"/>
    </row>
    <row r="66" spans="2:11" ht="15" customHeight="1">
      <c r="B66" s="267"/>
      <c r="C66" s="272"/>
      <c r="D66" s="395" t="s">
        <v>412</v>
      </c>
      <c r="E66" s="395"/>
      <c r="F66" s="395"/>
      <c r="G66" s="395"/>
      <c r="H66" s="395"/>
      <c r="I66" s="395"/>
      <c r="J66" s="395"/>
      <c r="K66" s="268"/>
    </row>
    <row r="67" spans="2:11" ht="15" customHeight="1">
      <c r="B67" s="267"/>
      <c r="C67" s="272"/>
      <c r="D67" s="395" t="s">
        <v>413</v>
      </c>
      <c r="E67" s="395"/>
      <c r="F67" s="395"/>
      <c r="G67" s="395"/>
      <c r="H67" s="395"/>
      <c r="I67" s="395"/>
      <c r="J67" s="395"/>
      <c r="K67" s="268"/>
    </row>
    <row r="68" spans="2:11" ht="15" customHeight="1">
      <c r="B68" s="267"/>
      <c r="C68" s="272"/>
      <c r="D68" s="395" t="s">
        <v>414</v>
      </c>
      <c r="E68" s="395"/>
      <c r="F68" s="395"/>
      <c r="G68" s="395"/>
      <c r="H68" s="395"/>
      <c r="I68" s="395"/>
      <c r="J68" s="395"/>
      <c r="K68" s="268"/>
    </row>
    <row r="69" spans="2:11" ht="12.75" customHeight="1">
      <c r="B69" s="276"/>
      <c r="C69" s="277"/>
      <c r="D69" s="277"/>
      <c r="E69" s="277"/>
      <c r="F69" s="277"/>
      <c r="G69" s="277"/>
      <c r="H69" s="277"/>
      <c r="I69" s="277"/>
      <c r="J69" s="277"/>
      <c r="K69" s="278"/>
    </row>
    <row r="70" spans="2:11" ht="18.75" customHeight="1">
      <c r="B70" s="279"/>
      <c r="C70" s="279"/>
      <c r="D70" s="279"/>
      <c r="E70" s="279"/>
      <c r="F70" s="279"/>
      <c r="G70" s="279"/>
      <c r="H70" s="279"/>
      <c r="I70" s="279"/>
      <c r="J70" s="279"/>
      <c r="K70" s="280"/>
    </row>
    <row r="71" spans="2:11" ht="18.75" customHeight="1">
      <c r="B71" s="280"/>
      <c r="C71" s="280"/>
      <c r="D71" s="280"/>
      <c r="E71" s="280"/>
      <c r="F71" s="280"/>
      <c r="G71" s="280"/>
      <c r="H71" s="280"/>
      <c r="I71" s="280"/>
      <c r="J71" s="280"/>
      <c r="K71" s="280"/>
    </row>
    <row r="72" spans="2:11" ht="7.5" customHeight="1">
      <c r="B72" s="281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ht="45" customHeight="1">
      <c r="B73" s="284"/>
      <c r="C73" s="394" t="s">
        <v>95</v>
      </c>
      <c r="D73" s="394"/>
      <c r="E73" s="394"/>
      <c r="F73" s="394"/>
      <c r="G73" s="394"/>
      <c r="H73" s="394"/>
      <c r="I73" s="394"/>
      <c r="J73" s="394"/>
      <c r="K73" s="285"/>
    </row>
    <row r="74" spans="2:11" ht="17.25" customHeight="1">
      <c r="B74" s="284"/>
      <c r="C74" s="286" t="s">
        <v>415</v>
      </c>
      <c r="D74" s="286"/>
      <c r="E74" s="286"/>
      <c r="F74" s="286" t="s">
        <v>416</v>
      </c>
      <c r="G74" s="287"/>
      <c r="H74" s="286" t="s">
        <v>147</v>
      </c>
      <c r="I74" s="286" t="s">
        <v>61</v>
      </c>
      <c r="J74" s="286" t="s">
        <v>417</v>
      </c>
      <c r="K74" s="285"/>
    </row>
    <row r="75" spans="2:11" ht="17.25" customHeight="1">
      <c r="B75" s="284"/>
      <c r="C75" s="288" t="s">
        <v>418</v>
      </c>
      <c r="D75" s="288"/>
      <c r="E75" s="288"/>
      <c r="F75" s="289" t="s">
        <v>419</v>
      </c>
      <c r="G75" s="290"/>
      <c r="H75" s="288"/>
      <c r="I75" s="288"/>
      <c r="J75" s="288" t="s">
        <v>420</v>
      </c>
      <c r="K75" s="285"/>
    </row>
    <row r="76" spans="2:11" ht="5.25" customHeight="1">
      <c r="B76" s="284"/>
      <c r="C76" s="291"/>
      <c r="D76" s="291"/>
      <c r="E76" s="291"/>
      <c r="F76" s="291"/>
      <c r="G76" s="292"/>
      <c r="H76" s="291"/>
      <c r="I76" s="291"/>
      <c r="J76" s="291"/>
      <c r="K76" s="285"/>
    </row>
    <row r="77" spans="2:11" ht="15" customHeight="1">
      <c r="B77" s="284"/>
      <c r="C77" s="274" t="s">
        <v>57</v>
      </c>
      <c r="D77" s="291"/>
      <c r="E77" s="291"/>
      <c r="F77" s="293" t="s">
        <v>421</v>
      </c>
      <c r="G77" s="292"/>
      <c r="H77" s="274" t="s">
        <v>422</v>
      </c>
      <c r="I77" s="274" t="s">
        <v>423</v>
      </c>
      <c r="J77" s="274">
        <v>20</v>
      </c>
      <c r="K77" s="285"/>
    </row>
    <row r="78" spans="2:11" ht="15" customHeight="1">
      <c r="B78" s="284"/>
      <c r="C78" s="274" t="s">
        <v>424</v>
      </c>
      <c r="D78" s="274"/>
      <c r="E78" s="274"/>
      <c r="F78" s="293" t="s">
        <v>421</v>
      </c>
      <c r="G78" s="292"/>
      <c r="H78" s="274" t="s">
        <v>425</v>
      </c>
      <c r="I78" s="274" t="s">
        <v>423</v>
      </c>
      <c r="J78" s="274">
        <v>120</v>
      </c>
      <c r="K78" s="285"/>
    </row>
    <row r="79" spans="2:11" ht="15" customHeight="1">
      <c r="B79" s="294"/>
      <c r="C79" s="274" t="s">
        <v>426</v>
      </c>
      <c r="D79" s="274"/>
      <c r="E79" s="274"/>
      <c r="F79" s="293" t="s">
        <v>427</v>
      </c>
      <c r="G79" s="292"/>
      <c r="H79" s="274" t="s">
        <v>428</v>
      </c>
      <c r="I79" s="274" t="s">
        <v>423</v>
      </c>
      <c r="J79" s="274">
        <v>50</v>
      </c>
      <c r="K79" s="285"/>
    </row>
    <row r="80" spans="2:11" ht="15" customHeight="1">
      <c r="B80" s="294"/>
      <c r="C80" s="274" t="s">
        <v>429</v>
      </c>
      <c r="D80" s="274"/>
      <c r="E80" s="274"/>
      <c r="F80" s="293" t="s">
        <v>421</v>
      </c>
      <c r="G80" s="292"/>
      <c r="H80" s="274" t="s">
        <v>430</v>
      </c>
      <c r="I80" s="274" t="s">
        <v>431</v>
      </c>
      <c r="J80" s="274"/>
      <c r="K80" s="285"/>
    </row>
    <row r="81" spans="2:11" ht="15" customHeight="1">
      <c r="B81" s="294"/>
      <c r="C81" s="295" t="s">
        <v>432</v>
      </c>
      <c r="D81" s="295"/>
      <c r="E81" s="295"/>
      <c r="F81" s="296" t="s">
        <v>427</v>
      </c>
      <c r="G81" s="295"/>
      <c r="H81" s="295" t="s">
        <v>433</v>
      </c>
      <c r="I81" s="295" t="s">
        <v>423</v>
      </c>
      <c r="J81" s="295">
        <v>15</v>
      </c>
      <c r="K81" s="285"/>
    </row>
    <row r="82" spans="2:11" ht="15" customHeight="1">
      <c r="B82" s="294"/>
      <c r="C82" s="295" t="s">
        <v>434</v>
      </c>
      <c r="D82" s="295"/>
      <c r="E82" s="295"/>
      <c r="F82" s="296" t="s">
        <v>427</v>
      </c>
      <c r="G82" s="295"/>
      <c r="H82" s="295" t="s">
        <v>435</v>
      </c>
      <c r="I82" s="295" t="s">
        <v>423</v>
      </c>
      <c r="J82" s="295">
        <v>15</v>
      </c>
      <c r="K82" s="285"/>
    </row>
    <row r="83" spans="2:11" ht="15" customHeight="1">
      <c r="B83" s="294"/>
      <c r="C83" s="295" t="s">
        <v>436</v>
      </c>
      <c r="D83" s="295"/>
      <c r="E83" s="295"/>
      <c r="F83" s="296" t="s">
        <v>427</v>
      </c>
      <c r="G83" s="295"/>
      <c r="H83" s="295" t="s">
        <v>437</v>
      </c>
      <c r="I83" s="295" t="s">
        <v>423</v>
      </c>
      <c r="J83" s="295">
        <v>20</v>
      </c>
      <c r="K83" s="285"/>
    </row>
    <row r="84" spans="2:11" ht="15" customHeight="1">
      <c r="B84" s="294"/>
      <c r="C84" s="295" t="s">
        <v>438</v>
      </c>
      <c r="D84" s="295"/>
      <c r="E84" s="295"/>
      <c r="F84" s="296" t="s">
        <v>427</v>
      </c>
      <c r="G84" s="295"/>
      <c r="H84" s="295" t="s">
        <v>439</v>
      </c>
      <c r="I84" s="295" t="s">
        <v>423</v>
      </c>
      <c r="J84" s="295">
        <v>20</v>
      </c>
      <c r="K84" s="285"/>
    </row>
    <row r="85" spans="2:11" ht="15" customHeight="1">
      <c r="B85" s="294"/>
      <c r="C85" s="274" t="s">
        <v>440</v>
      </c>
      <c r="D85" s="274"/>
      <c r="E85" s="274"/>
      <c r="F85" s="293" t="s">
        <v>427</v>
      </c>
      <c r="G85" s="292"/>
      <c r="H85" s="274" t="s">
        <v>441</v>
      </c>
      <c r="I85" s="274" t="s">
        <v>423</v>
      </c>
      <c r="J85" s="274">
        <v>50</v>
      </c>
      <c r="K85" s="285"/>
    </row>
    <row r="86" spans="2:11" ht="15" customHeight="1">
      <c r="B86" s="294"/>
      <c r="C86" s="274" t="s">
        <v>442</v>
      </c>
      <c r="D86" s="274"/>
      <c r="E86" s="274"/>
      <c r="F86" s="293" t="s">
        <v>427</v>
      </c>
      <c r="G86" s="292"/>
      <c r="H86" s="274" t="s">
        <v>443</v>
      </c>
      <c r="I86" s="274" t="s">
        <v>423</v>
      </c>
      <c r="J86" s="274">
        <v>20</v>
      </c>
      <c r="K86" s="285"/>
    </row>
    <row r="87" spans="2:11" ht="15" customHeight="1">
      <c r="B87" s="294"/>
      <c r="C87" s="274" t="s">
        <v>444</v>
      </c>
      <c r="D87" s="274"/>
      <c r="E87" s="274"/>
      <c r="F87" s="293" t="s">
        <v>427</v>
      </c>
      <c r="G87" s="292"/>
      <c r="H87" s="274" t="s">
        <v>445</v>
      </c>
      <c r="I87" s="274" t="s">
        <v>423</v>
      </c>
      <c r="J87" s="274">
        <v>20</v>
      </c>
      <c r="K87" s="285"/>
    </row>
    <row r="88" spans="2:11" ht="15" customHeight="1">
      <c r="B88" s="294"/>
      <c r="C88" s="274" t="s">
        <v>446</v>
      </c>
      <c r="D88" s="274"/>
      <c r="E88" s="274"/>
      <c r="F88" s="293" t="s">
        <v>427</v>
      </c>
      <c r="G88" s="292"/>
      <c r="H88" s="274" t="s">
        <v>447</v>
      </c>
      <c r="I88" s="274" t="s">
        <v>423</v>
      </c>
      <c r="J88" s="274">
        <v>50</v>
      </c>
      <c r="K88" s="285"/>
    </row>
    <row r="89" spans="2:11" ht="15" customHeight="1">
      <c r="B89" s="294"/>
      <c r="C89" s="274" t="s">
        <v>448</v>
      </c>
      <c r="D89" s="274"/>
      <c r="E89" s="274"/>
      <c r="F89" s="293" t="s">
        <v>427</v>
      </c>
      <c r="G89" s="292"/>
      <c r="H89" s="274" t="s">
        <v>448</v>
      </c>
      <c r="I89" s="274" t="s">
        <v>423</v>
      </c>
      <c r="J89" s="274">
        <v>50</v>
      </c>
      <c r="K89" s="285"/>
    </row>
    <row r="90" spans="2:11" ht="15" customHeight="1">
      <c r="B90" s="294"/>
      <c r="C90" s="274" t="s">
        <v>152</v>
      </c>
      <c r="D90" s="274"/>
      <c r="E90" s="274"/>
      <c r="F90" s="293" t="s">
        <v>427</v>
      </c>
      <c r="G90" s="292"/>
      <c r="H90" s="274" t="s">
        <v>449</v>
      </c>
      <c r="I90" s="274" t="s">
        <v>423</v>
      </c>
      <c r="J90" s="274">
        <v>255</v>
      </c>
      <c r="K90" s="285"/>
    </row>
    <row r="91" spans="2:11" ht="15" customHeight="1">
      <c r="B91" s="294"/>
      <c r="C91" s="274" t="s">
        <v>450</v>
      </c>
      <c r="D91" s="274"/>
      <c r="E91" s="274"/>
      <c r="F91" s="293" t="s">
        <v>421</v>
      </c>
      <c r="G91" s="292"/>
      <c r="H91" s="274" t="s">
        <v>451</v>
      </c>
      <c r="I91" s="274" t="s">
        <v>452</v>
      </c>
      <c r="J91" s="274"/>
      <c r="K91" s="285"/>
    </row>
    <row r="92" spans="2:11" ht="15" customHeight="1">
      <c r="B92" s="294"/>
      <c r="C92" s="274" t="s">
        <v>453</v>
      </c>
      <c r="D92" s="274"/>
      <c r="E92" s="274"/>
      <c r="F92" s="293" t="s">
        <v>421</v>
      </c>
      <c r="G92" s="292"/>
      <c r="H92" s="274" t="s">
        <v>454</v>
      </c>
      <c r="I92" s="274" t="s">
        <v>455</v>
      </c>
      <c r="J92" s="274"/>
      <c r="K92" s="285"/>
    </row>
    <row r="93" spans="2:11" ht="15" customHeight="1">
      <c r="B93" s="294"/>
      <c r="C93" s="274" t="s">
        <v>456</v>
      </c>
      <c r="D93" s="274"/>
      <c r="E93" s="274"/>
      <c r="F93" s="293" t="s">
        <v>421</v>
      </c>
      <c r="G93" s="292"/>
      <c r="H93" s="274" t="s">
        <v>456</v>
      </c>
      <c r="I93" s="274" t="s">
        <v>455</v>
      </c>
      <c r="J93" s="274"/>
      <c r="K93" s="285"/>
    </row>
    <row r="94" spans="2:11" ht="15" customHeight="1">
      <c r="B94" s="294"/>
      <c r="C94" s="274" t="s">
        <v>42</v>
      </c>
      <c r="D94" s="274"/>
      <c r="E94" s="274"/>
      <c r="F94" s="293" t="s">
        <v>421</v>
      </c>
      <c r="G94" s="292"/>
      <c r="H94" s="274" t="s">
        <v>457</v>
      </c>
      <c r="I94" s="274" t="s">
        <v>455</v>
      </c>
      <c r="J94" s="274"/>
      <c r="K94" s="285"/>
    </row>
    <row r="95" spans="2:11" ht="15" customHeight="1">
      <c r="B95" s="294"/>
      <c r="C95" s="274" t="s">
        <v>52</v>
      </c>
      <c r="D95" s="274"/>
      <c r="E95" s="274"/>
      <c r="F95" s="293" t="s">
        <v>421</v>
      </c>
      <c r="G95" s="292"/>
      <c r="H95" s="274" t="s">
        <v>458</v>
      </c>
      <c r="I95" s="274" t="s">
        <v>455</v>
      </c>
      <c r="J95" s="274"/>
      <c r="K95" s="285"/>
    </row>
    <row r="96" spans="2:11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spans="2:11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spans="2:11" ht="18.75" customHeight="1">
      <c r="B98" s="280"/>
      <c r="C98" s="280"/>
      <c r="D98" s="280"/>
      <c r="E98" s="280"/>
      <c r="F98" s="280"/>
      <c r="G98" s="280"/>
      <c r="H98" s="280"/>
      <c r="I98" s="280"/>
      <c r="J98" s="280"/>
      <c r="K98" s="280"/>
    </row>
    <row r="99" spans="2:11" ht="7.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3"/>
    </row>
    <row r="100" spans="2:11" ht="45" customHeight="1">
      <c r="B100" s="284"/>
      <c r="C100" s="394" t="s">
        <v>459</v>
      </c>
      <c r="D100" s="394"/>
      <c r="E100" s="394"/>
      <c r="F100" s="394"/>
      <c r="G100" s="394"/>
      <c r="H100" s="394"/>
      <c r="I100" s="394"/>
      <c r="J100" s="394"/>
      <c r="K100" s="285"/>
    </row>
    <row r="101" spans="2:11" ht="17.25" customHeight="1">
      <c r="B101" s="284"/>
      <c r="C101" s="286" t="s">
        <v>415</v>
      </c>
      <c r="D101" s="286"/>
      <c r="E101" s="286"/>
      <c r="F101" s="286" t="s">
        <v>416</v>
      </c>
      <c r="G101" s="287"/>
      <c r="H101" s="286" t="s">
        <v>147</v>
      </c>
      <c r="I101" s="286" t="s">
        <v>61</v>
      </c>
      <c r="J101" s="286" t="s">
        <v>417</v>
      </c>
      <c r="K101" s="285"/>
    </row>
    <row r="102" spans="2:11" ht="17.25" customHeight="1">
      <c r="B102" s="284"/>
      <c r="C102" s="288" t="s">
        <v>418</v>
      </c>
      <c r="D102" s="288"/>
      <c r="E102" s="288"/>
      <c r="F102" s="289" t="s">
        <v>419</v>
      </c>
      <c r="G102" s="290"/>
      <c r="H102" s="288"/>
      <c r="I102" s="288"/>
      <c r="J102" s="288" t="s">
        <v>420</v>
      </c>
      <c r="K102" s="285"/>
    </row>
    <row r="103" spans="2:11" ht="5.25" customHeight="1">
      <c r="B103" s="284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spans="2:11" ht="15" customHeight="1">
      <c r="B104" s="284"/>
      <c r="C104" s="274" t="s">
        <v>57</v>
      </c>
      <c r="D104" s="291"/>
      <c r="E104" s="291"/>
      <c r="F104" s="293" t="s">
        <v>421</v>
      </c>
      <c r="G104" s="302"/>
      <c r="H104" s="274" t="s">
        <v>460</v>
      </c>
      <c r="I104" s="274" t="s">
        <v>423</v>
      </c>
      <c r="J104" s="274">
        <v>20</v>
      </c>
      <c r="K104" s="285"/>
    </row>
    <row r="105" spans="2:11" ht="15" customHeight="1">
      <c r="B105" s="284"/>
      <c r="C105" s="274" t="s">
        <v>424</v>
      </c>
      <c r="D105" s="274"/>
      <c r="E105" s="274"/>
      <c r="F105" s="293" t="s">
        <v>421</v>
      </c>
      <c r="G105" s="274"/>
      <c r="H105" s="274" t="s">
        <v>460</v>
      </c>
      <c r="I105" s="274" t="s">
        <v>423</v>
      </c>
      <c r="J105" s="274">
        <v>120</v>
      </c>
      <c r="K105" s="285"/>
    </row>
    <row r="106" spans="2:11" ht="15" customHeight="1">
      <c r="B106" s="294"/>
      <c r="C106" s="274" t="s">
        <v>426</v>
      </c>
      <c r="D106" s="274"/>
      <c r="E106" s="274"/>
      <c r="F106" s="293" t="s">
        <v>427</v>
      </c>
      <c r="G106" s="274"/>
      <c r="H106" s="274" t="s">
        <v>460</v>
      </c>
      <c r="I106" s="274" t="s">
        <v>423</v>
      </c>
      <c r="J106" s="274">
        <v>50</v>
      </c>
      <c r="K106" s="285"/>
    </row>
    <row r="107" spans="2:11" ht="15" customHeight="1">
      <c r="B107" s="294"/>
      <c r="C107" s="274" t="s">
        <v>429</v>
      </c>
      <c r="D107" s="274"/>
      <c r="E107" s="274"/>
      <c r="F107" s="293" t="s">
        <v>421</v>
      </c>
      <c r="G107" s="274"/>
      <c r="H107" s="274" t="s">
        <v>460</v>
      </c>
      <c r="I107" s="274" t="s">
        <v>431</v>
      </c>
      <c r="J107" s="274"/>
      <c r="K107" s="285"/>
    </row>
    <row r="108" spans="2:11" ht="15" customHeight="1">
      <c r="B108" s="294"/>
      <c r="C108" s="274" t="s">
        <v>440</v>
      </c>
      <c r="D108" s="274"/>
      <c r="E108" s="274"/>
      <c r="F108" s="293" t="s">
        <v>427</v>
      </c>
      <c r="G108" s="274"/>
      <c r="H108" s="274" t="s">
        <v>460</v>
      </c>
      <c r="I108" s="274" t="s">
        <v>423</v>
      </c>
      <c r="J108" s="274">
        <v>50</v>
      </c>
      <c r="K108" s="285"/>
    </row>
    <row r="109" spans="2:11" ht="15" customHeight="1">
      <c r="B109" s="294"/>
      <c r="C109" s="274" t="s">
        <v>448</v>
      </c>
      <c r="D109" s="274"/>
      <c r="E109" s="274"/>
      <c r="F109" s="293" t="s">
        <v>427</v>
      </c>
      <c r="G109" s="274"/>
      <c r="H109" s="274" t="s">
        <v>460</v>
      </c>
      <c r="I109" s="274" t="s">
        <v>423</v>
      </c>
      <c r="J109" s="274">
        <v>50</v>
      </c>
      <c r="K109" s="285"/>
    </row>
    <row r="110" spans="2:11" ht="15" customHeight="1">
      <c r="B110" s="294"/>
      <c r="C110" s="274" t="s">
        <v>446</v>
      </c>
      <c r="D110" s="274"/>
      <c r="E110" s="274"/>
      <c r="F110" s="293" t="s">
        <v>427</v>
      </c>
      <c r="G110" s="274"/>
      <c r="H110" s="274" t="s">
        <v>460</v>
      </c>
      <c r="I110" s="274" t="s">
        <v>423</v>
      </c>
      <c r="J110" s="274">
        <v>50</v>
      </c>
      <c r="K110" s="285"/>
    </row>
    <row r="111" spans="2:11" ht="15" customHeight="1">
      <c r="B111" s="294"/>
      <c r="C111" s="274" t="s">
        <v>57</v>
      </c>
      <c r="D111" s="274"/>
      <c r="E111" s="274"/>
      <c r="F111" s="293" t="s">
        <v>421</v>
      </c>
      <c r="G111" s="274"/>
      <c r="H111" s="274" t="s">
        <v>461</v>
      </c>
      <c r="I111" s="274" t="s">
        <v>423</v>
      </c>
      <c r="J111" s="274">
        <v>20</v>
      </c>
      <c r="K111" s="285"/>
    </row>
    <row r="112" spans="2:11" ht="15" customHeight="1">
      <c r="B112" s="294"/>
      <c r="C112" s="274" t="s">
        <v>462</v>
      </c>
      <c r="D112" s="274"/>
      <c r="E112" s="274"/>
      <c r="F112" s="293" t="s">
        <v>421</v>
      </c>
      <c r="G112" s="274"/>
      <c r="H112" s="274" t="s">
        <v>463</v>
      </c>
      <c r="I112" s="274" t="s">
        <v>423</v>
      </c>
      <c r="J112" s="274">
        <v>120</v>
      </c>
      <c r="K112" s="285"/>
    </row>
    <row r="113" spans="2:11" ht="15" customHeight="1">
      <c r="B113" s="294"/>
      <c r="C113" s="274" t="s">
        <v>42</v>
      </c>
      <c r="D113" s="274"/>
      <c r="E113" s="274"/>
      <c r="F113" s="293" t="s">
        <v>421</v>
      </c>
      <c r="G113" s="274"/>
      <c r="H113" s="274" t="s">
        <v>464</v>
      </c>
      <c r="I113" s="274" t="s">
        <v>455</v>
      </c>
      <c r="J113" s="274"/>
      <c r="K113" s="285"/>
    </row>
    <row r="114" spans="2:11" ht="15" customHeight="1">
      <c r="B114" s="294"/>
      <c r="C114" s="274" t="s">
        <v>52</v>
      </c>
      <c r="D114" s="274"/>
      <c r="E114" s="274"/>
      <c r="F114" s="293" t="s">
        <v>421</v>
      </c>
      <c r="G114" s="274"/>
      <c r="H114" s="274" t="s">
        <v>465</v>
      </c>
      <c r="I114" s="274" t="s">
        <v>455</v>
      </c>
      <c r="J114" s="274"/>
      <c r="K114" s="285"/>
    </row>
    <row r="115" spans="2:11" ht="15" customHeight="1">
      <c r="B115" s="294"/>
      <c r="C115" s="274" t="s">
        <v>61</v>
      </c>
      <c r="D115" s="274"/>
      <c r="E115" s="274"/>
      <c r="F115" s="293" t="s">
        <v>421</v>
      </c>
      <c r="G115" s="274"/>
      <c r="H115" s="274" t="s">
        <v>466</v>
      </c>
      <c r="I115" s="274" t="s">
        <v>467</v>
      </c>
      <c r="J115" s="274"/>
      <c r="K115" s="285"/>
    </row>
    <row r="116" spans="2:11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spans="2:11" ht="18.75" customHeight="1">
      <c r="B117" s="304"/>
      <c r="C117" s="270"/>
      <c r="D117" s="270"/>
      <c r="E117" s="270"/>
      <c r="F117" s="305"/>
      <c r="G117" s="270"/>
      <c r="H117" s="270"/>
      <c r="I117" s="270"/>
      <c r="J117" s="270"/>
      <c r="K117" s="304"/>
    </row>
    <row r="118" spans="2:11" ht="18.75" customHeight="1"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</row>
    <row r="119" spans="2:11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spans="2:11" ht="45" customHeight="1">
      <c r="B120" s="309"/>
      <c r="C120" s="393" t="s">
        <v>468</v>
      </c>
      <c r="D120" s="393"/>
      <c r="E120" s="393"/>
      <c r="F120" s="393"/>
      <c r="G120" s="393"/>
      <c r="H120" s="393"/>
      <c r="I120" s="393"/>
      <c r="J120" s="393"/>
      <c r="K120" s="310"/>
    </row>
    <row r="121" spans="2:11" ht="17.25" customHeight="1">
      <c r="B121" s="311"/>
      <c r="C121" s="286" t="s">
        <v>415</v>
      </c>
      <c r="D121" s="286"/>
      <c r="E121" s="286"/>
      <c r="F121" s="286" t="s">
        <v>416</v>
      </c>
      <c r="G121" s="287"/>
      <c r="H121" s="286" t="s">
        <v>147</v>
      </c>
      <c r="I121" s="286" t="s">
        <v>61</v>
      </c>
      <c r="J121" s="286" t="s">
        <v>417</v>
      </c>
      <c r="K121" s="312"/>
    </row>
    <row r="122" spans="2:11" ht="17.25" customHeight="1">
      <c r="B122" s="311"/>
      <c r="C122" s="288" t="s">
        <v>418</v>
      </c>
      <c r="D122" s="288"/>
      <c r="E122" s="288"/>
      <c r="F122" s="289" t="s">
        <v>419</v>
      </c>
      <c r="G122" s="290"/>
      <c r="H122" s="288"/>
      <c r="I122" s="288"/>
      <c r="J122" s="288" t="s">
        <v>420</v>
      </c>
      <c r="K122" s="312"/>
    </row>
    <row r="123" spans="2:11" ht="5.25" customHeight="1">
      <c r="B123" s="313"/>
      <c r="C123" s="291"/>
      <c r="D123" s="291"/>
      <c r="E123" s="291"/>
      <c r="F123" s="291"/>
      <c r="G123" s="274"/>
      <c r="H123" s="291"/>
      <c r="I123" s="291"/>
      <c r="J123" s="291"/>
      <c r="K123" s="314"/>
    </row>
    <row r="124" spans="2:11" ht="15" customHeight="1">
      <c r="B124" s="313"/>
      <c r="C124" s="274" t="s">
        <v>424</v>
      </c>
      <c r="D124" s="291"/>
      <c r="E124" s="291"/>
      <c r="F124" s="293" t="s">
        <v>421</v>
      </c>
      <c r="G124" s="274"/>
      <c r="H124" s="274" t="s">
        <v>460</v>
      </c>
      <c r="I124" s="274" t="s">
        <v>423</v>
      </c>
      <c r="J124" s="274">
        <v>120</v>
      </c>
      <c r="K124" s="315"/>
    </row>
    <row r="125" spans="2:11" ht="15" customHeight="1">
      <c r="B125" s="313"/>
      <c r="C125" s="274" t="s">
        <v>469</v>
      </c>
      <c r="D125" s="274"/>
      <c r="E125" s="274"/>
      <c r="F125" s="293" t="s">
        <v>421</v>
      </c>
      <c r="G125" s="274"/>
      <c r="H125" s="274" t="s">
        <v>470</v>
      </c>
      <c r="I125" s="274" t="s">
        <v>423</v>
      </c>
      <c r="J125" s="274" t="s">
        <v>471</v>
      </c>
      <c r="K125" s="315"/>
    </row>
    <row r="126" spans="2:11" ht="15" customHeight="1">
      <c r="B126" s="313"/>
      <c r="C126" s="274" t="s">
        <v>89</v>
      </c>
      <c r="D126" s="274"/>
      <c r="E126" s="274"/>
      <c r="F126" s="293" t="s">
        <v>421</v>
      </c>
      <c r="G126" s="274"/>
      <c r="H126" s="274" t="s">
        <v>472</v>
      </c>
      <c r="I126" s="274" t="s">
        <v>423</v>
      </c>
      <c r="J126" s="274" t="s">
        <v>471</v>
      </c>
      <c r="K126" s="315"/>
    </row>
    <row r="127" spans="2:11" ht="15" customHeight="1">
      <c r="B127" s="313"/>
      <c r="C127" s="274" t="s">
        <v>432</v>
      </c>
      <c r="D127" s="274"/>
      <c r="E127" s="274"/>
      <c r="F127" s="293" t="s">
        <v>427</v>
      </c>
      <c r="G127" s="274"/>
      <c r="H127" s="274" t="s">
        <v>433</v>
      </c>
      <c r="I127" s="274" t="s">
        <v>423</v>
      </c>
      <c r="J127" s="274">
        <v>15</v>
      </c>
      <c r="K127" s="315"/>
    </row>
    <row r="128" spans="2:11" ht="15" customHeight="1">
      <c r="B128" s="313"/>
      <c r="C128" s="295" t="s">
        <v>434</v>
      </c>
      <c r="D128" s="295"/>
      <c r="E128" s="295"/>
      <c r="F128" s="296" t="s">
        <v>427</v>
      </c>
      <c r="G128" s="295"/>
      <c r="H128" s="295" t="s">
        <v>435</v>
      </c>
      <c r="I128" s="295" t="s">
        <v>423</v>
      </c>
      <c r="J128" s="295">
        <v>15</v>
      </c>
      <c r="K128" s="315"/>
    </row>
    <row r="129" spans="2:11" ht="15" customHeight="1">
      <c r="B129" s="313"/>
      <c r="C129" s="295" t="s">
        <v>436</v>
      </c>
      <c r="D129" s="295"/>
      <c r="E129" s="295"/>
      <c r="F129" s="296" t="s">
        <v>427</v>
      </c>
      <c r="G129" s="295"/>
      <c r="H129" s="295" t="s">
        <v>437</v>
      </c>
      <c r="I129" s="295" t="s">
        <v>423</v>
      </c>
      <c r="J129" s="295">
        <v>20</v>
      </c>
      <c r="K129" s="315"/>
    </row>
    <row r="130" spans="2:11" ht="15" customHeight="1">
      <c r="B130" s="313"/>
      <c r="C130" s="295" t="s">
        <v>438</v>
      </c>
      <c r="D130" s="295"/>
      <c r="E130" s="295"/>
      <c r="F130" s="296" t="s">
        <v>427</v>
      </c>
      <c r="G130" s="295"/>
      <c r="H130" s="295" t="s">
        <v>439</v>
      </c>
      <c r="I130" s="295" t="s">
        <v>423</v>
      </c>
      <c r="J130" s="295">
        <v>20</v>
      </c>
      <c r="K130" s="315"/>
    </row>
    <row r="131" spans="2:11" ht="15" customHeight="1">
      <c r="B131" s="313"/>
      <c r="C131" s="274" t="s">
        <v>426</v>
      </c>
      <c r="D131" s="274"/>
      <c r="E131" s="274"/>
      <c r="F131" s="293" t="s">
        <v>427</v>
      </c>
      <c r="G131" s="274"/>
      <c r="H131" s="274" t="s">
        <v>460</v>
      </c>
      <c r="I131" s="274" t="s">
        <v>423</v>
      </c>
      <c r="J131" s="274">
        <v>50</v>
      </c>
      <c r="K131" s="315"/>
    </row>
    <row r="132" spans="2:11" ht="15" customHeight="1">
      <c r="B132" s="313"/>
      <c r="C132" s="274" t="s">
        <v>440</v>
      </c>
      <c r="D132" s="274"/>
      <c r="E132" s="274"/>
      <c r="F132" s="293" t="s">
        <v>427</v>
      </c>
      <c r="G132" s="274"/>
      <c r="H132" s="274" t="s">
        <v>460</v>
      </c>
      <c r="I132" s="274" t="s">
        <v>423</v>
      </c>
      <c r="J132" s="274">
        <v>50</v>
      </c>
      <c r="K132" s="315"/>
    </row>
    <row r="133" spans="2:11" ht="15" customHeight="1">
      <c r="B133" s="313"/>
      <c r="C133" s="274" t="s">
        <v>446</v>
      </c>
      <c r="D133" s="274"/>
      <c r="E133" s="274"/>
      <c r="F133" s="293" t="s">
        <v>427</v>
      </c>
      <c r="G133" s="274"/>
      <c r="H133" s="274" t="s">
        <v>460</v>
      </c>
      <c r="I133" s="274" t="s">
        <v>423</v>
      </c>
      <c r="J133" s="274">
        <v>50</v>
      </c>
      <c r="K133" s="315"/>
    </row>
    <row r="134" spans="2:11" ht="15" customHeight="1">
      <c r="B134" s="313"/>
      <c r="C134" s="274" t="s">
        <v>448</v>
      </c>
      <c r="D134" s="274"/>
      <c r="E134" s="274"/>
      <c r="F134" s="293" t="s">
        <v>427</v>
      </c>
      <c r="G134" s="274"/>
      <c r="H134" s="274" t="s">
        <v>460</v>
      </c>
      <c r="I134" s="274" t="s">
        <v>423</v>
      </c>
      <c r="J134" s="274">
        <v>50</v>
      </c>
      <c r="K134" s="315"/>
    </row>
    <row r="135" spans="2:11" ht="15" customHeight="1">
      <c r="B135" s="313"/>
      <c r="C135" s="274" t="s">
        <v>152</v>
      </c>
      <c r="D135" s="274"/>
      <c r="E135" s="274"/>
      <c r="F135" s="293" t="s">
        <v>427</v>
      </c>
      <c r="G135" s="274"/>
      <c r="H135" s="274" t="s">
        <v>473</v>
      </c>
      <c r="I135" s="274" t="s">
        <v>423</v>
      </c>
      <c r="J135" s="274">
        <v>255</v>
      </c>
      <c r="K135" s="315"/>
    </row>
    <row r="136" spans="2:11" ht="15" customHeight="1">
      <c r="B136" s="313"/>
      <c r="C136" s="274" t="s">
        <v>450</v>
      </c>
      <c r="D136" s="274"/>
      <c r="E136" s="274"/>
      <c r="F136" s="293" t="s">
        <v>421</v>
      </c>
      <c r="G136" s="274"/>
      <c r="H136" s="274" t="s">
        <v>474</v>
      </c>
      <c r="I136" s="274" t="s">
        <v>452</v>
      </c>
      <c r="J136" s="274"/>
      <c r="K136" s="315"/>
    </row>
    <row r="137" spans="2:11" ht="15" customHeight="1">
      <c r="B137" s="313"/>
      <c r="C137" s="274" t="s">
        <v>453</v>
      </c>
      <c r="D137" s="274"/>
      <c r="E137" s="274"/>
      <c r="F137" s="293" t="s">
        <v>421</v>
      </c>
      <c r="G137" s="274"/>
      <c r="H137" s="274" t="s">
        <v>475</v>
      </c>
      <c r="I137" s="274" t="s">
        <v>455</v>
      </c>
      <c r="J137" s="274"/>
      <c r="K137" s="315"/>
    </row>
    <row r="138" spans="2:11" ht="15" customHeight="1">
      <c r="B138" s="313"/>
      <c r="C138" s="274" t="s">
        <v>456</v>
      </c>
      <c r="D138" s="274"/>
      <c r="E138" s="274"/>
      <c r="F138" s="293" t="s">
        <v>421</v>
      </c>
      <c r="G138" s="274"/>
      <c r="H138" s="274" t="s">
        <v>456</v>
      </c>
      <c r="I138" s="274" t="s">
        <v>455</v>
      </c>
      <c r="J138" s="274"/>
      <c r="K138" s="315"/>
    </row>
    <row r="139" spans="2:11" ht="15" customHeight="1">
      <c r="B139" s="313"/>
      <c r="C139" s="274" t="s">
        <v>42</v>
      </c>
      <c r="D139" s="274"/>
      <c r="E139" s="274"/>
      <c r="F139" s="293" t="s">
        <v>421</v>
      </c>
      <c r="G139" s="274"/>
      <c r="H139" s="274" t="s">
        <v>476</v>
      </c>
      <c r="I139" s="274" t="s">
        <v>455</v>
      </c>
      <c r="J139" s="274"/>
      <c r="K139" s="315"/>
    </row>
    <row r="140" spans="2:11" ht="15" customHeight="1">
      <c r="B140" s="313"/>
      <c r="C140" s="274" t="s">
        <v>477</v>
      </c>
      <c r="D140" s="274"/>
      <c r="E140" s="274"/>
      <c r="F140" s="293" t="s">
        <v>421</v>
      </c>
      <c r="G140" s="274"/>
      <c r="H140" s="274" t="s">
        <v>478</v>
      </c>
      <c r="I140" s="274" t="s">
        <v>455</v>
      </c>
      <c r="J140" s="274"/>
      <c r="K140" s="315"/>
    </row>
    <row r="141" spans="2:1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spans="2:11" ht="18.75" customHeight="1">
      <c r="B142" s="270"/>
      <c r="C142" s="270"/>
      <c r="D142" s="270"/>
      <c r="E142" s="270"/>
      <c r="F142" s="305"/>
      <c r="G142" s="270"/>
      <c r="H142" s="270"/>
      <c r="I142" s="270"/>
      <c r="J142" s="270"/>
      <c r="K142" s="270"/>
    </row>
    <row r="143" spans="2:11" ht="18.75" customHeight="1">
      <c r="B143" s="280"/>
      <c r="C143" s="280"/>
      <c r="D143" s="280"/>
      <c r="E143" s="280"/>
      <c r="F143" s="280"/>
      <c r="G143" s="280"/>
      <c r="H143" s="280"/>
      <c r="I143" s="280"/>
      <c r="J143" s="280"/>
      <c r="K143" s="280"/>
    </row>
    <row r="144" spans="2:11" ht="7.5" customHeight="1">
      <c r="B144" s="281"/>
      <c r="C144" s="282"/>
      <c r="D144" s="282"/>
      <c r="E144" s="282"/>
      <c r="F144" s="282"/>
      <c r="G144" s="282"/>
      <c r="H144" s="282"/>
      <c r="I144" s="282"/>
      <c r="J144" s="282"/>
      <c r="K144" s="283"/>
    </row>
    <row r="145" spans="2:11" ht="45" customHeight="1">
      <c r="B145" s="284"/>
      <c r="C145" s="394" t="s">
        <v>479</v>
      </c>
      <c r="D145" s="394"/>
      <c r="E145" s="394"/>
      <c r="F145" s="394"/>
      <c r="G145" s="394"/>
      <c r="H145" s="394"/>
      <c r="I145" s="394"/>
      <c r="J145" s="394"/>
      <c r="K145" s="285"/>
    </row>
    <row r="146" spans="2:11" ht="17.25" customHeight="1">
      <c r="B146" s="284"/>
      <c r="C146" s="286" t="s">
        <v>415</v>
      </c>
      <c r="D146" s="286"/>
      <c r="E146" s="286"/>
      <c r="F146" s="286" t="s">
        <v>416</v>
      </c>
      <c r="G146" s="287"/>
      <c r="H146" s="286" t="s">
        <v>147</v>
      </c>
      <c r="I146" s="286" t="s">
        <v>61</v>
      </c>
      <c r="J146" s="286" t="s">
        <v>417</v>
      </c>
      <c r="K146" s="285"/>
    </row>
    <row r="147" spans="2:11" ht="17.25" customHeight="1">
      <c r="B147" s="284"/>
      <c r="C147" s="288" t="s">
        <v>418</v>
      </c>
      <c r="D147" s="288"/>
      <c r="E147" s="288"/>
      <c r="F147" s="289" t="s">
        <v>419</v>
      </c>
      <c r="G147" s="290"/>
      <c r="H147" s="288"/>
      <c r="I147" s="288"/>
      <c r="J147" s="288" t="s">
        <v>420</v>
      </c>
      <c r="K147" s="285"/>
    </row>
    <row r="148" spans="2:11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spans="2:11" ht="15" customHeight="1">
      <c r="B149" s="294"/>
      <c r="C149" s="319" t="s">
        <v>424</v>
      </c>
      <c r="D149" s="274"/>
      <c r="E149" s="274"/>
      <c r="F149" s="320" t="s">
        <v>421</v>
      </c>
      <c r="G149" s="274"/>
      <c r="H149" s="319" t="s">
        <v>460</v>
      </c>
      <c r="I149" s="319" t="s">
        <v>423</v>
      </c>
      <c r="J149" s="319">
        <v>120</v>
      </c>
      <c r="K149" s="315"/>
    </row>
    <row r="150" spans="2:11" ht="15" customHeight="1">
      <c r="B150" s="294"/>
      <c r="C150" s="319" t="s">
        <v>469</v>
      </c>
      <c r="D150" s="274"/>
      <c r="E150" s="274"/>
      <c r="F150" s="320" t="s">
        <v>421</v>
      </c>
      <c r="G150" s="274"/>
      <c r="H150" s="319" t="s">
        <v>480</v>
      </c>
      <c r="I150" s="319" t="s">
        <v>423</v>
      </c>
      <c r="J150" s="319" t="s">
        <v>471</v>
      </c>
      <c r="K150" s="315"/>
    </row>
    <row r="151" spans="2:11" ht="15" customHeight="1">
      <c r="B151" s="294"/>
      <c r="C151" s="319" t="s">
        <v>89</v>
      </c>
      <c r="D151" s="274"/>
      <c r="E151" s="274"/>
      <c r="F151" s="320" t="s">
        <v>421</v>
      </c>
      <c r="G151" s="274"/>
      <c r="H151" s="319" t="s">
        <v>481</v>
      </c>
      <c r="I151" s="319" t="s">
        <v>423</v>
      </c>
      <c r="J151" s="319" t="s">
        <v>471</v>
      </c>
      <c r="K151" s="315"/>
    </row>
    <row r="152" spans="2:11" ht="15" customHeight="1">
      <c r="B152" s="294"/>
      <c r="C152" s="319" t="s">
        <v>426</v>
      </c>
      <c r="D152" s="274"/>
      <c r="E152" s="274"/>
      <c r="F152" s="320" t="s">
        <v>427</v>
      </c>
      <c r="G152" s="274"/>
      <c r="H152" s="319" t="s">
        <v>460</v>
      </c>
      <c r="I152" s="319" t="s">
        <v>423</v>
      </c>
      <c r="J152" s="319">
        <v>50</v>
      </c>
      <c r="K152" s="315"/>
    </row>
    <row r="153" spans="2:11" ht="15" customHeight="1">
      <c r="B153" s="294"/>
      <c r="C153" s="319" t="s">
        <v>429</v>
      </c>
      <c r="D153" s="274"/>
      <c r="E153" s="274"/>
      <c r="F153" s="320" t="s">
        <v>421</v>
      </c>
      <c r="G153" s="274"/>
      <c r="H153" s="319" t="s">
        <v>460</v>
      </c>
      <c r="I153" s="319" t="s">
        <v>431</v>
      </c>
      <c r="J153" s="319"/>
      <c r="K153" s="315"/>
    </row>
    <row r="154" spans="2:11" ht="15" customHeight="1">
      <c r="B154" s="294"/>
      <c r="C154" s="319" t="s">
        <v>440</v>
      </c>
      <c r="D154" s="274"/>
      <c r="E154" s="274"/>
      <c r="F154" s="320" t="s">
        <v>427</v>
      </c>
      <c r="G154" s="274"/>
      <c r="H154" s="319" t="s">
        <v>460</v>
      </c>
      <c r="I154" s="319" t="s">
        <v>423</v>
      </c>
      <c r="J154" s="319">
        <v>50</v>
      </c>
      <c r="K154" s="315"/>
    </row>
    <row r="155" spans="2:11" ht="15" customHeight="1">
      <c r="B155" s="294"/>
      <c r="C155" s="319" t="s">
        <v>448</v>
      </c>
      <c r="D155" s="274"/>
      <c r="E155" s="274"/>
      <c r="F155" s="320" t="s">
        <v>427</v>
      </c>
      <c r="G155" s="274"/>
      <c r="H155" s="319" t="s">
        <v>460</v>
      </c>
      <c r="I155" s="319" t="s">
        <v>423</v>
      </c>
      <c r="J155" s="319">
        <v>50</v>
      </c>
      <c r="K155" s="315"/>
    </row>
    <row r="156" spans="2:11" ht="15" customHeight="1">
      <c r="B156" s="294"/>
      <c r="C156" s="319" t="s">
        <v>446</v>
      </c>
      <c r="D156" s="274"/>
      <c r="E156" s="274"/>
      <c r="F156" s="320" t="s">
        <v>427</v>
      </c>
      <c r="G156" s="274"/>
      <c r="H156" s="319" t="s">
        <v>460</v>
      </c>
      <c r="I156" s="319" t="s">
        <v>423</v>
      </c>
      <c r="J156" s="319">
        <v>50</v>
      </c>
      <c r="K156" s="315"/>
    </row>
    <row r="157" spans="2:11" ht="15" customHeight="1">
      <c r="B157" s="294"/>
      <c r="C157" s="319" t="s">
        <v>132</v>
      </c>
      <c r="D157" s="274"/>
      <c r="E157" s="274"/>
      <c r="F157" s="320" t="s">
        <v>421</v>
      </c>
      <c r="G157" s="274"/>
      <c r="H157" s="319" t="s">
        <v>482</v>
      </c>
      <c r="I157" s="319" t="s">
        <v>423</v>
      </c>
      <c r="J157" s="319" t="s">
        <v>483</v>
      </c>
      <c r="K157" s="315"/>
    </row>
    <row r="158" spans="2:11" ht="15" customHeight="1">
      <c r="B158" s="294"/>
      <c r="C158" s="319" t="s">
        <v>484</v>
      </c>
      <c r="D158" s="274"/>
      <c r="E158" s="274"/>
      <c r="F158" s="320" t="s">
        <v>421</v>
      </c>
      <c r="G158" s="274"/>
      <c r="H158" s="319" t="s">
        <v>485</v>
      </c>
      <c r="I158" s="319" t="s">
        <v>455</v>
      </c>
      <c r="J158" s="319"/>
      <c r="K158" s="315"/>
    </row>
    <row r="159" spans="2:11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spans="2:11" ht="18.75" customHeight="1">
      <c r="B160" s="270"/>
      <c r="C160" s="274"/>
      <c r="D160" s="274"/>
      <c r="E160" s="274"/>
      <c r="F160" s="293"/>
      <c r="G160" s="274"/>
      <c r="H160" s="274"/>
      <c r="I160" s="274"/>
      <c r="J160" s="274"/>
      <c r="K160" s="270"/>
    </row>
    <row r="161" spans="2:11" ht="18.75" customHeight="1">
      <c r="B161" s="280"/>
      <c r="C161" s="280"/>
      <c r="D161" s="280"/>
      <c r="E161" s="280"/>
      <c r="F161" s="280"/>
      <c r="G161" s="280"/>
      <c r="H161" s="280"/>
      <c r="I161" s="280"/>
      <c r="J161" s="280"/>
      <c r="K161" s="280"/>
    </row>
    <row r="162" spans="2:11" ht="7.5" customHeight="1">
      <c r="B162" s="262"/>
      <c r="C162" s="263"/>
      <c r="D162" s="263"/>
      <c r="E162" s="263"/>
      <c r="F162" s="263"/>
      <c r="G162" s="263"/>
      <c r="H162" s="263"/>
      <c r="I162" s="263"/>
      <c r="J162" s="263"/>
      <c r="K162" s="264"/>
    </row>
    <row r="163" spans="2:11" ht="45" customHeight="1">
      <c r="B163" s="265"/>
      <c r="C163" s="393" t="s">
        <v>486</v>
      </c>
      <c r="D163" s="393"/>
      <c r="E163" s="393"/>
      <c r="F163" s="393"/>
      <c r="G163" s="393"/>
      <c r="H163" s="393"/>
      <c r="I163" s="393"/>
      <c r="J163" s="393"/>
      <c r="K163" s="266"/>
    </row>
    <row r="164" spans="2:11" ht="17.25" customHeight="1">
      <c r="B164" s="265"/>
      <c r="C164" s="286" t="s">
        <v>415</v>
      </c>
      <c r="D164" s="286"/>
      <c r="E164" s="286"/>
      <c r="F164" s="286" t="s">
        <v>416</v>
      </c>
      <c r="G164" s="323"/>
      <c r="H164" s="324" t="s">
        <v>147</v>
      </c>
      <c r="I164" s="324" t="s">
        <v>61</v>
      </c>
      <c r="J164" s="286" t="s">
        <v>417</v>
      </c>
      <c r="K164" s="266"/>
    </row>
    <row r="165" spans="2:11" ht="17.25" customHeight="1">
      <c r="B165" s="267"/>
      <c r="C165" s="288" t="s">
        <v>418</v>
      </c>
      <c r="D165" s="288"/>
      <c r="E165" s="288"/>
      <c r="F165" s="289" t="s">
        <v>419</v>
      </c>
      <c r="G165" s="325"/>
      <c r="H165" s="326"/>
      <c r="I165" s="326"/>
      <c r="J165" s="288" t="s">
        <v>420</v>
      </c>
      <c r="K165" s="268"/>
    </row>
    <row r="166" spans="2:11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spans="2:11" ht="15" customHeight="1">
      <c r="B167" s="294"/>
      <c r="C167" s="274" t="s">
        <v>424</v>
      </c>
      <c r="D167" s="274"/>
      <c r="E167" s="274"/>
      <c r="F167" s="293" t="s">
        <v>421</v>
      </c>
      <c r="G167" s="274"/>
      <c r="H167" s="274" t="s">
        <v>460</v>
      </c>
      <c r="I167" s="274" t="s">
        <v>423</v>
      </c>
      <c r="J167" s="274">
        <v>120</v>
      </c>
      <c r="K167" s="315"/>
    </row>
    <row r="168" spans="2:11" ht="15" customHeight="1">
      <c r="B168" s="294"/>
      <c r="C168" s="274" t="s">
        <v>469</v>
      </c>
      <c r="D168" s="274"/>
      <c r="E168" s="274"/>
      <c r="F168" s="293" t="s">
        <v>421</v>
      </c>
      <c r="G168" s="274"/>
      <c r="H168" s="274" t="s">
        <v>470</v>
      </c>
      <c r="I168" s="274" t="s">
        <v>423</v>
      </c>
      <c r="J168" s="274" t="s">
        <v>471</v>
      </c>
      <c r="K168" s="315"/>
    </row>
    <row r="169" spans="2:11" ht="15" customHeight="1">
      <c r="B169" s="294"/>
      <c r="C169" s="274" t="s">
        <v>89</v>
      </c>
      <c r="D169" s="274"/>
      <c r="E169" s="274"/>
      <c r="F169" s="293" t="s">
        <v>421</v>
      </c>
      <c r="G169" s="274"/>
      <c r="H169" s="274" t="s">
        <v>487</v>
      </c>
      <c r="I169" s="274" t="s">
        <v>423</v>
      </c>
      <c r="J169" s="274" t="s">
        <v>471</v>
      </c>
      <c r="K169" s="315"/>
    </row>
    <row r="170" spans="2:11" ht="15" customHeight="1">
      <c r="B170" s="294"/>
      <c r="C170" s="274" t="s">
        <v>426</v>
      </c>
      <c r="D170" s="274"/>
      <c r="E170" s="274"/>
      <c r="F170" s="293" t="s">
        <v>427</v>
      </c>
      <c r="G170" s="274"/>
      <c r="H170" s="274" t="s">
        <v>487</v>
      </c>
      <c r="I170" s="274" t="s">
        <v>423</v>
      </c>
      <c r="J170" s="274">
        <v>50</v>
      </c>
      <c r="K170" s="315"/>
    </row>
    <row r="171" spans="2:11" ht="15" customHeight="1">
      <c r="B171" s="294"/>
      <c r="C171" s="274" t="s">
        <v>429</v>
      </c>
      <c r="D171" s="274"/>
      <c r="E171" s="274"/>
      <c r="F171" s="293" t="s">
        <v>421</v>
      </c>
      <c r="G171" s="274"/>
      <c r="H171" s="274" t="s">
        <v>487</v>
      </c>
      <c r="I171" s="274" t="s">
        <v>431</v>
      </c>
      <c r="J171" s="274"/>
      <c r="K171" s="315"/>
    </row>
    <row r="172" spans="2:11" ht="15" customHeight="1">
      <c r="B172" s="294"/>
      <c r="C172" s="274" t="s">
        <v>440</v>
      </c>
      <c r="D172" s="274"/>
      <c r="E172" s="274"/>
      <c r="F172" s="293" t="s">
        <v>427</v>
      </c>
      <c r="G172" s="274"/>
      <c r="H172" s="274" t="s">
        <v>487</v>
      </c>
      <c r="I172" s="274" t="s">
        <v>423</v>
      </c>
      <c r="J172" s="274">
        <v>50</v>
      </c>
      <c r="K172" s="315"/>
    </row>
    <row r="173" spans="2:11" ht="15" customHeight="1">
      <c r="B173" s="294"/>
      <c r="C173" s="274" t="s">
        <v>448</v>
      </c>
      <c r="D173" s="274"/>
      <c r="E173" s="274"/>
      <c r="F173" s="293" t="s">
        <v>427</v>
      </c>
      <c r="G173" s="274"/>
      <c r="H173" s="274" t="s">
        <v>487</v>
      </c>
      <c r="I173" s="274" t="s">
        <v>423</v>
      </c>
      <c r="J173" s="274">
        <v>50</v>
      </c>
      <c r="K173" s="315"/>
    </row>
    <row r="174" spans="2:11" ht="15" customHeight="1">
      <c r="B174" s="294"/>
      <c r="C174" s="274" t="s">
        <v>446</v>
      </c>
      <c r="D174" s="274"/>
      <c r="E174" s="274"/>
      <c r="F174" s="293" t="s">
        <v>427</v>
      </c>
      <c r="G174" s="274"/>
      <c r="H174" s="274" t="s">
        <v>487</v>
      </c>
      <c r="I174" s="274" t="s">
        <v>423</v>
      </c>
      <c r="J174" s="274">
        <v>50</v>
      </c>
      <c r="K174" s="315"/>
    </row>
    <row r="175" spans="2:11" ht="15" customHeight="1">
      <c r="B175" s="294"/>
      <c r="C175" s="274" t="s">
        <v>146</v>
      </c>
      <c r="D175" s="274"/>
      <c r="E175" s="274"/>
      <c r="F175" s="293" t="s">
        <v>421</v>
      </c>
      <c r="G175" s="274"/>
      <c r="H175" s="274" t="s">
        <v>488</v>
      </c>
      <c r="I175" s="274" t="s">
        <v>489</v>
      </c>
      <c r="J175" s="274"/>
      <c r="K175" s="315"/>
    </row>
    <row r="176" spans="2:11" ht="15" customHeight="1">
      <c r="B176" s="294"/>
      <c r="C176" s="274" t="s">
        <v>61</v>
      </c>
      <c r="D176" s="274"/>
      <c r="E176" s="274"/>
      <c r="F176" s="293" t="s">
        <v>421</v>
      </c>
      <c r="G176" s="274"/>
      <c r="H176" s="274" t="s">
        <v>490</v>
      </c>
      <c r="I176" s="274" t="s">
        <v>491</v>
      </c>
      <c r="J176" s="274">
        <v>1</v>
      </c>
      <c r="K176" s="315"/>
    </row>
    <row r="177" spans="2:11" ht="15" customHeight="1">
      <c r="B177" s="294"/>
      <c r="C177" s="274" t="s">
        <v>57</v>
      </c>
      <c r="D177" s="274"/>
      <c r="E177" s="274"/>
      <c r="F177" s="293" t="s">
        <v>421</v>
      </c>
      <c r="G177" s="274"/>
      <c r="H177" s="274" t="s">
        <v>492</v>
      </c>
      <c r="I177" s="274" t="s">
        <v>423</v>
      </c>
      <c r="J177" s="274">
        <v>20</v>
      </c>
      <c r="K177" s="315"/>
    </row>
    <row r="178" spans="2:11" ht="15" customHeight="1">
      <c r="B178" s="294"/>
      <c r="C178" s="274" t="s">
        <v>147</v>
      </c>
      <c r="D178" s="274"/>
      <c r="E178" s="274"/>
      <c r="F178" s="293" t="s">
        <v>421</v>
      </c>
      <c r="G178" s="274"/>
      <c r="H178" s="274" t="s">
        <v>493</v>
      </c>
      <c r="I178" s="274" t="s">
        <v>423</v>
      </c>
      <c r="J178" s="274">
        <v>255</v>
      </c>
      <c r="K178" s="315"/>
    </row>
    <row r="179" spans="2:11" ht="15" customHeight="1">
      <c r="B179" s="294"/>
      <c r="C179" s="274" t="s">
        <v>148</v>
      </c>
      <c r="D179" s="274"/>
      <c r="E179" s="274"/>
      <c r="F179" s="293" t="s">
        <v>421</v>
      </c>
      <c r="G179" s="274"/>
      <c r="H179" s="274" t="s">
        <v>386</v>
      </c>
      <c r="I179" s="274" t="s">
        <v>423</v>
      </c>
      <c r="J179" s="274">
        <v>10</v>
      </c>
      <c r="K179" s="315"/>
    </row>
    <row r="180" spans="2:11" ht="15" customHeight="1">
      <c r="B180" s="294"/>
      <c r="C180" s="274" t="s">
        <v>149</v>
      </c>
      <c r="D180" s="274"/>
      <c r="E180" s="274"/>
      <c r="F180" s="293" t="s">
        <v>421</v>
      </c>
      <c r="G180" s="274"/>
      <c r="H180" s="274" t="s">
        <v>494</v>
      </c>
      <c r="I180" s="274" t="s">
        <v>455</v>
      </c>
      <c r="J180" s="274"/>
      <c r="K180" s="315"/>
    </row>
    <row r="181" spans="2:11" ht="15" customHeight="1">
      <c r="B181" s="294"/>
      <c r="C181" s="274" t="s">
        <v>495</v>
      </c>
      <c r="D181" s="274"/>
      <c r="E181" s="274"/>
      <c r="F181" s="293" t="s">
        <v>421</v>
      </c>
      <c r="G181" s="274"/>
      <c r="H181" s="274" t="s">
        <v>496</v>
      </c>
      <c r="I181" s="274" t="s">
        <v>455</v>
      </c>
      <c r="J181" s="274"/>
      <c r="K181" s="315"/>
    </row>
    <row r="182" spans="2:11" ht="15" customHeight="1">
      <c r="B182" s="294"/>
      <c r="C182" s="274" t="s">
        <v>484</v>
      </c>
      <c r="D182" s="274"/>
      <c r="E182" s="274"/>
      <c r="F182" s="293" t="s">
        <v>421</v>
      </c>
      <c r="G182" s="274"/>
      <c r="H182" s="274" t="s">
        <v>497</v>
      </c>
      <c r="I182" s="274" t="s">
        <v>455</v>
      </c>
      <c r="J182" s="274"/>
      <c r="K182" s="315"/>
    </row>
    <row r="183" spans="2:11" ht="15" customHeight="1">
      <c r="B183" s="294"/>
      <c r="C183" s="274" t="s">
        <v>151</v>
      </c>
      <c r="D183" s="274"/>
      <c r="E183" s="274"/>
      <c r="F183" s="293" t="s">
        <v>427</v>
      </c>
      <c r="G183" s="274"/>
      <c r="H183" s="274" t="s">
        <v>498</v>
      </c>
      <c r="I183" s="274" t="s">
        <v>423</v>
      </c>
      <c r="J183" s="274">
        <v>50</v>
      </c>
      <c r="K183" s="315"/>
    </row>
    <row r="184" spans="2:11" ht="15" customHeight="1">
      <c r="B184" s="294"/>
      <c r="C184" s="274" t="s">
        <v>499</v>
      </c>
      <c r="D184" s="274"/>
      <c r="E184" s="274"/>
      <c r="F184" s="293" t="s">
        <v>427</v>
      </c>
      <c r="G184" s="274"/>
      <c r="H184" s="274" t="s">
        <v>500</v>
      </c>
      <c r="I184" s="274" t="s">
        <v>501</v>
      </c>
      <c r="J184" s="274"/>
      <c r="K184" s="315"/>
    </row>
    <row r="185" spans="2:11" ht="15" customHeight="1">
      <c r="B185" s="294"/>
      <c r="C185" s="274" t="s">
        <v>502</v>
      </c>
      <c r="D185" s="274"/>
      <c r="E185" s="274"/>
      <c r="F185" s="293" t="s">
        <v>427</v>
      </c>
      <c r="G185" s="274"/>
      <c r="H185" s="274" t="s">
        <v>503</v>
      </c>
      <c r="I185" s="274" t="s">
        <v>501</v>
      </c>
      <c r="J185" s="274"/>
      <c r="K185" s="315"/>
    </row>
    <row r="186" spans="2:11" ht="15" customHeight="1">
      <c r="B186" s="294"/>
      <c r="C186" s="274" t="s">
        <v>504</v>
      </c>
      <c r="D186" s="274"/>
      <c r="E186" s="274"/>
      <c r="F186" s="293" t="s">
        <v>427</v>
      </c>
      <c r="G186" s="274"/>
      <c r="H186" s="274" t="s">
        <v>505</v>
      </c>
      <c r="I186" s="274" t="s">
        <v>501</v>
      </c>
      <c r="J186" s="274"/>
      <c r="K186" s="315"/>
    </row>
    <row r="187" spans="2:11" ht="15" customHeight="1">
      <c r="B187" s="294"/>
      <c r="C187" s="327" t="s">
        <v>506</v>
      </c>
      <c r="D187" s="274"/>
      <c r="E187" s="274"/>
      <c r="F187" s="293" t="s">
        <v>427</v>
      </c>
      <c r="G187" s="274"/>
      <c r="H187" s="274" t="s">
        <v>507</v>
      </c>
      <c r="I187" s="274" t="s">
        <v>508</v>
      </c>
      <c r="J187" s="328" t="s">
        <v>509</v>
      </c>
      <c r="K187" s="315"/>
    </row>
    <row r="188" spans="2:11" ht="15" customHeight="1">
      <c r="B188" s="294"/>
      <c r="C188" s="279" t="s">
        <v>46</v>
      </c>
      <c r="D188" s="274"/>
      <c r="E188" s="274"/>
      <c r="F188" s="293" t="s">
        <v>421</v>
      </c>
      <c r="G188" s="274"/>
      <c r="H188" s="270" t="s">
        <v>510</v>
      </c>
      <c r="I188" s="274" t="s">
        <v>511</v>
      </c>
      <c r="J188" s="274"/>
      <c r="K188" s="315"/>
    </row>
    <row r="189" spans="2:11" ht="15" customHeight="1">
      <c r="B189" s="294"/>
      <c r="C189" s="279" t="s">
        <v>512</v>
      </c>
      <c r="D189" s="274"/>
      <c r="E189" s="274"/>
      <c r="F189" s="293" t="s">
        <v>421</v>
      </c>
      <c r="G189" s="274"/>
      <c r="H189" s="274" t="s">
        <v>513</v>
      </c>
      <c r="I189" s="274" t="s">
        <v>455</v>
      </c>
      <c r="J189" s="274"/>
      <c r="K189" s="315"/>
    </row>
    <row r="190" spans="2:11" ht="15" customHeight="1">
      <c r="B190" s="294"/>
      <c r="C190" s="279" t="s">
        <v>514</v>
      </c>
      <c r="D190" s="274"/>
      <c r="E190" s="274"/>
      <c r="F190" s="293" t="s">
        <v>421</v>
      </c>
      <c r="G190" s="274"/>
      <c r="H190" s="274" t="s">
        <v>515</v>
      </c>
      <c r="I190" s="274" t="s">
        <v>455</v>
      </c>
      <c r="J190" s="274"/>
      <c r="K190" s="315"/>
    </row>
    <row r="191" spans="2:11" ht="15" customHeight="1">
      <c r="B191" s="294"/>
      <c r="C191" s="279" t="s">
        <v>516</v>
      </c>
      <c r="D191" s="274"/>
      <c r="E191" s="274"/>
      <c r="F191" s="293" t="s">
        <v>427</v>
      </c>
      <c r="G191" s="274"/>
      <c r="H191" s="274" t="s">
        <v>517</v>
      </c>
      <c r="I191" s="274" t="s">
        <v>455</v>
      </c>
      <c r="J191" s="274"/>
      <c r="K191" s="315"/>
    </row>
    <row r="192" spans="2:11" ht="15" customHeight="1">
      <c r="B192" s="321"/>
      <c r="C192" s="329"/>
      <c r="D192" s="303"/>
      <c r="E192" s="303"/>
      <c r="F192" s="303"/>
      <c r="G192" s="303"/>
      <c r="H192" s="303"/>
      <c r="I192" s="303"/>
      <c r="J192" s="303"/>
      <c r="K192" s="322"/>
    </row>
    <row r="193" spans="2:11" ht="18.75" customHeight="1">
      <c r="B193" s="270"/>
      <c r="C193" s="274"/>
      <c r="D193" s="274"/>
      <c r="E193" s="274"/>
      <c r="F193" s="293"/>
      <c r="G193" s="274"/>
      <c r="H193" s="274"/>
      <c r="I193" s="274"/>
      <c r="J193" s="274"/>
      <c r="K193" s="270"/>
    </row>
    <row r="194" spans="2:11" ht="18.75" customHeight="1">
      <c r="B194" s="270"/>
      <c r="C194" s="274"/>
      <c r="D194" s="274"/>
      <c r="E194" s="274"/>
      <c r="F194" s="293"/>
      <c r="G194" s="274"/>
      <c r="H194" s="274"/>
      <c r="I194" s="274"/>
      <c r="J194" s="274"/>
      <c r="K194" s="270"/>
    </row>
    <row r="195" spans="2:11" ht="18.75" customHeight="1">
      <c r="B195" s="280"/>
      <c r="C195" s="280"/>
      <c r="D195" s="280"/>
      <c r="E195" s="280"/>
      <c r="F195" s="280"/>
      <c r="G195" s="280"/>
      <c r="H195" s="280"/>
      <c r="I195" s="280"/>
      <c r="J195" s="280"/>
      <c r="K195" s="280"/>
    </row>
    <row r="196" spans="2:11" ht="13.5">
      <c r="B196" s="262"/>
      <c r="C196" s="263"/>
      <c r="D196" s="263"/>
      <c r="E196" s="263"/>
      <c r="F196" s="263"/>
      <c r="G196" s="263"/>
      <c r="H196" s="263"/>
      <c r="I196" s="263"/>
      <c r="J196" s="263"/>
      <c r="K196" s="264"/>
    </row>
    <row r="197" spans="2:11" ht="22.2">
      <c r="B197" s="265"/>
      <c r="C197" s="393" t="s">
        <v>518</v>
      </c>
      <c r="D197" s="393"/>
      <c r="E197" s="393"/>
      <c r="F197" s="393"/>
      <c r="G197" s="393"/>
      <c r="H197" s="393"/>
      <c r="I197" s="393"/>
      <c r="J197" s="393"/>
      <c r="K197" s="266"/>
    </row>
    <row r="198" spans="2:11" ht="25.5" customHeight="1">
      <c r="B198" s="265"/>
      <c r="C198" s="330" t="s">
        <v>519</v>
      </c>
      <c r="D198" s="330"/>
      <c r="E198" s="330"/>
      <c r="F198" s="330" t="s">
        <v>520</v>
      </c>
      <c r="G198" s="331"/>
      <c r="H198" s="392" t="s">
        <v>521</v>
      </c>
      <c r="I198" s="392"/>
      <c r="J198" s="392"/>
      <c r="K198" s="266"/>
    </row>
    <row r="199" spans="2:11" ht="5.25" customHeight="1">
      <c r="B199" s="294"/>
      <c r="C199" s="291"/>
      <c r="D199" s="291"/>
      <c r="E199" s="291"/>
      <c r="F199" s="291"/>
      <c r="G199" s="274"/>
      <c r="H199" s="291"/>
      <c r="I199" s="291"/>
      <c r="J199" s="291"/>
      <c r="K199" s="315"/>
    </row>
    <row r="200" spans="2:11" ht="15" customHeight="1">
      <c r="B200" s="294"/>
      <c r="C200" s="274" t="s">
        <v>511</v>
      </c>
      <c r="D200" s="274"/>
      <c r="E200" s="274"/>
      <c r="F200" s="293" t="s">
        <v>47</v>
      </c>
      <c r="G200" s="274"/>
      <c r="H200" s="391" t="s">
        <v>522</v>
      </c>
      <c r="I200" s="391"/>
      <c r="J200" s="391"/>
      <c r="K200" s="315"/>
    </row>
    <row r="201" spans="2:11" ht="15" customHeight="1">
      <c r="B201" s="294"/>
      <c r="C201" s="300"/>
      <c r="D201" s="274"/>
      <c r="E201" s="274"/>
      <c r="F201" s="293" t="s">
        <v>48</v>
      </c>
      <c r="G201" s="274"/>
      <c r="H201" s="391" t="s">
        <v>523</v>
      </c>
      <c r="I201" s="391"/>
      <c r="J201" s="391"/>
      <c r="K201" s="315"/>
    </row>
    <row r="202" spans="2:11" ht="15" customHeight="1">
      <c r="B202" s="294"/>
      <c r="C202" s="300"/>
      <c r="D202" s="274"/>
      <c r="E202" s="274"/>
      <c r="F202" s="293" t="s">
        <v>51</v>
      </c>
      <c r="G202" s="274"/>
      <c r="H202" s="391" t="s">
        <v>524</v>
      </c>
      <c r="I202" s="391"/>
      <c r="J202" s="391"/>
      <c r="K202" s="315"/>
    </row>
    <row r="203" spans="2:11" ht="15" customHeight="1">
      <c r="B203" s="294"/>
      <c r="C203" s="274"/>
      <c r="D203" s="274"/>
      <c r="E203" s="274"/>
      <c r="F203" s="293" t="s">
        <v>49</v>
      </c>
      <c r="G203" s="274"/>
      <c r="H203" s="391" t="s">
        <v>525</v>
      </c>
      <c r="I203" s="391"/>
      <c r="J203" s="391"/>
      <c r="K203" s="315"/>
    </row>
    <row r="204" spans="2:11" ht="15" customHeight="1">
      <c r="B204" s="294"/>
      <c r="C204" s="274"/>
      <c r="D204" s="274"/>
      <c r="E204" s="274"/>
      <c r="F204" s="293" t="s">
        <v>50</v>
      </c>
      <c r="G204" s="274"/>
      <c r="H204" s="391" t="s">
        <v>526</v>
      </c>
      <c r="I204" s="391"/>
      <c r="J204" s="391"/>
      <c r="K204" s="315"/>
    </row>
    <row r="205" spans="2:11" ht="15" customHeight="1">
      <c r="B205" s="294"/>
      <c r="C205" s="274"/>
      <c r="D205" s="274"/>
      <c r="E205" s="274"/>
      <c r="F205" s="293"/>
      <c r="G205" s="274"/>
      <c r="H205" s="274"/>
      <c r="I205" s="274"/>
      <c r="J205" s="274"/>
      <c r="K205" s="315"/>
    </row>
    <row r="206" spans="2:11" ht="15" customHeight="1">
      <c r="B206" s="294"/>
      <c r="C206" s="274" t="s">
        <v>467</v>
      </c>
      <c r="D206" s="274"/>
      <c r="E206" s="274"/>
      <c r="F206" s="293" t="s">
        <v>82</v>
      </c>
      <c r="G206" s="274"/>
      <c r="H206" s="391" t="s">
        <v>527</v>
      </c>
      <c r="I206" s="391"/>
      <c r="J206" s="391"/>
      <c r="K206" s="315"/>
    </row>
    <row r="207" spans="2:11" ht="15" customHeight="1">
      <c r="B207" s="294"/>
      <c r="C207" s="300"/>
      <c r="D207" s="274"/>
      <c r="E207" s="274"/>
      <c r="F207" s="293" t="s">
        <v>365</v>
      </c>
      <c r="G207" s="274"/>
      <c r="H207" s="391" t="s">
        <v>366</v>
      </c>
      <c r="I207" s="391"/>
      <c r="J207" s="391"/>
      <c r="K207" s="315"/>
    </row>
    <row r="208" spans="2:11" ht="15" customHeight="1">
      <c r="B208" s="294"/>
      <c r="C208" s="274"/>
      <c r="D208" s="274"/>
      <c r="E208" s="274"/>
      <c r="F208" s="293" t="s">
        <v>363</v>
      </c>
      <c r="G208" s="274"/>
      <c r="H208" s="391" t="s">
        <v>528</v>
      </c>
      <c r="I208" s="391"/>
      <c r="J208" s="391"/>
      <c r="K208" s="315"/>
    </row>
    <row r="209" spans="2:11" ht="15" customHeight="1">
      <c r="B209" s="332"/>
      <c r="C209" s="300"/>
      <c r="D209" s="300"/>
      <c r="E209" s="300"/>
      <c r="F209" s="293" t="s">
        <v>367</v>
      </c>
      <c r="G209" s="279"/>
      <c r="H209" s="390" t="s">
        <v>368</v>
      </c>
      <c r="I209" s="390"/>
      <c r="J209" s="390"/>
      <c r="K209" s="333"/>
    </row>
    <row r="210" spans="2:11" ht="15" customHeight="1">
      <c r="B210" s="332"/>
      <c r="C210" s="300"/>
      <c r="D210" s="300"/>
      <c r="E210" s="300"/>
      <c r="F210" s="293" t="s">
        <v>369</v>
      </c>
      <c r="G210" s="279"/>
      <c r="H210" s="390" t="s">
        <v>529</v>
      </c>
      <c r="I210" s="390"/>
      <c r="J210" s="390"/>
      <c r="K210" s="333"/>
    </row>
    <row r="211" spans="2:11" ht="15" customHeight="1">
      <c r="B211" s="332"/>
      <c r="C211" s="300"/>
      <c r="D211" s="300"/>
      <c r="E211" s="300"/>
      <c r="F211" s="334"/>
      <c r="G211" s="279"/>
      <c r="H211" s="335"/>
      <c r="I211" s="335"/>
      <c r="J211" s="335"/>
      <c r="K211" s="333"/>
    </row>
    <row r="212" spans="2:11" ht="15" customHeight="1">
      <c r="B212" s="332"/>
      <c r="C212" s="274" t="s">
        <v>491</v>
      </c>
      <c r="D212" s="300"/>
      <c r="E212" s="300"/>
      <c r="F212" s="293">
        <v>1</v>
      </c>
      <c r="G212" s="279"/>
      <c r="H212" s="390" t="s">
        <v>530</v>
      </c>
      <c r="I212" s="390"/>
      <c r="J212" s="390"/>
      <c r="K212" s="333"/>
    </row>
    <row r="213" spans="2:11" ht="15" customHeight="1">
      <c r="B213" s="332"/>
      <c r="C213" s="300"/>
      <c r="D213" s="300"/>
      <c r="E213" s="300"/>
      <c r="F213" s="293">
        <v>2</v>
      </c>
      <c r="G213" s="279"/>
      <c r="H213" s="390" t="s">
        <v>531</v>
      </c>
      <c r="I213" s="390"/>
      <c r="J213" s="390"/>
      <c r="K213" s="333"/>
    </row>
    <row r="214" spans="2:11" ht="15" customHeight="1">
      <c r="B214" s="332"/>
      <c r="C214" s="300"/>
      <c r="D214" s="300"/>
      <c r="E214" s="300"/>
      <c r="F214" s="293">
        <v>3</v>
      </c>
      <c r="G214" s="279"/>
      <c r="H214" s="390" t="s">
        <v>532</v>
      </c>
      <c r="I214" s="390"/>
      <c r="J214" s="390"/>
      <c r="K214" s="333"/>
    </row>
    <row r="215" spans="2:11" ht="15" customHeight="1">
      <c r="B215" s="332"/>
      <c r="C215" s="300"/>
      <c r="D215" s="300"/>
      <c r="E215" s="300"/>
      <c r="F215" s="293">
        <v>4</v>
      </c>
      <c r="G215" s="279"/>
      <c r="H215" s="390" t="s">
        <v>533</v>
      </c>
      <c r="I215" s="390"/>
      <c r="J215" s="390"/>
      <c r="K215" s="333"/>
    </row>
    <row r="216" spans="2:11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Haueisen</dc:creator>
  <cp:keywords/>
  <dc:description/>
  <cp:lastModifiedBy>Martin Haueisen</cp:lastModifiedBy>
  <dcterms:created xsi:type="dcterms:W3CDTF">2019-01-18T14:34:00Z</dcterms:created>
  <dcterms:modified xsi:type="dcterms:W3CDTF">2019-01-18T14:35:57Z</dcterms:modified>
  <cp:category/>
  <cp:version/>
  <cp:contentType/>
  <cp:contentStatus/>
</cp:coreProperties>
</file>