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Komunikace - rozpočet" sheetId="2" r:id="rId2"/>
    <sheet name="002 - Plyn - Rozpočet" sheetId="3" r:id="rId3"/>
    <sheet name="003.1 - Vodovod" sheetId="4" r:id="rId4"/>
    <sheet name="003.2 - Kanalizace" sheetId="5" r:id="rId5"/>
    <sheet name="004 - VO - rozpočet" sheetId="6" r:id="rId6"/>
    <sheet name="005 - VRN" sheetId="7" r:id="rId7"/>
    <sheet name="Pokyny pro vyplnění" sheetId="8" r:id="rId8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'001 - Komunikace - rozpočet'!$C$81:$K$166</definedName>
    <definedName name="_xlnm.Print_Area" localSheetId="1">'001 - Komunikace - rozpočet'!$C$4:$J$36,'001 - Komunikace - rozpočet'!$C$42:$J$63,'001 - Komunikace - rozpočet'!$C$69:$K$166</definedName>
    <definedName name="_xlnm.Print_Titles" localSheetId="1">'001 - Komunikace - rozpočet'!$81:$81</definedName>
    <definedName name="_xlnm._FilterDatabase" localSheetId="2" hidden="1">'002 - Plyn - Rozpočet'!$C$81:$K$145</definedName>
    <definedName name="_xlnm.Print_Area" localSheetId="2">'002 - Plyn - Rozpočet'!$C$4:$J$36,'002 - Plyn - Rozpočet'!$C$42:$J$63,'002 - Plyn - Rozpočet'!$C$69:$K$145</definedName>
    <definedName name="_xlnm.Print_Titles" localSheetId="2">'002 - Plyn - Rozpočet'!$81:$81</definedName>
    <definedName name="_xlnm._FilterDatabase" localSheetId="3" hidden="1">'003.1 - Vodovod'!$C$91:$K$240</definedName>
    <definedName name="_xlnm.Print_Area" localSheetId="3">'003.1 - Vodovod'!$C$4:$J$38,'003.1 - Vodovod'!$C$44:$J$71,'003.1 - Vodovod'!$C$77:$K$240</definedName>
    <definedName name="_xlnm.Print_Titles" localSheetId="3">'003.1 - Vodovod'!$91:$91</definedName>
    <definedName name="_xlnm._FilterDatabase" localSheetId="4" hidden="1">'003.2 - Kanalizace'!$C$89:$K$266</definedName>
    <definedName name="_xlnm.Print_Area" localSheetId="4">'003.2 - Kanalizace'!$C$4:$J$38,'003.2 - Kanalizace'!$C$44:$J$69,'003.2 - Kanalizace'!$C$75:$K$266</definedName>
    <definedName name="_xlnm.Print_Titles" localSheetId="4">'003.2 - Kanalizace'!$89:$89</definedName>
    <definedName name="_xlnm._FilterDatabase" localSheetId="5" hidden="1">'004 - VO - rozpočet'!$C$77:$K$110</definedName>
    <definedName name="_xlnm.Print_Area" localSheetId="5">'004 - VO - rozpočet'!$C$4:$J$36,'004 - VO - rozpočet'!$C$42:$J$59,'004 - VO - rozpočet'!$C$65:$K$110</definedName>
    <definedName name="_xlnm.Print_Titles" localSheetId="5">'004 - VO - rozpočet'!$77:$77</definedName>
    <definedName name="_xlnm._FilterDatabase" localSheetId="6" hidden="1">'005 - VRN'!$C$76:$K$88</definedName>
    <definedName name="_xlnm.Print_Area" localSheetId="6">'005 - VRN'!$C$4:$J$36,'005 - VRN'!$C$42:$J$58,'005 - VRN'!$C$64:$K$88</definedName>
    <definedName name="_xlnm.Print_Titles" localSheetId="6">'005 - VRN'!$76:$76</definedName>
    <definedName name="_xlnm.Print_Area" localSheetId="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7"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8"/>
  <c i="7" r="BH79"/>
  <c r="F33"/>
  <c i="1" r="BC58"/>
  <c i="7" r="BG79"/>
  <c r="F32"/>
  <c i="1" r="BB58"/>
  <c i="7" r="BF79"/>
  <c r="J31"/>
  <c i="1" r="AW58"/>
  <c i="7" r="F31"/>
  <c i="1" r="BA58"/>
  <c i="7" r="T79"/>
  <c r="T78"/>
  <c r="T77"/>
  <c r="R79"/>
  <c r="R78"/>
  <c r="R77"/>
  <c r="P79"/>
  <c r="P78"/>
  <c r="P77"/>
  <c i="1" r="AU58"/>
  <c i="7" r="BK79"/>
  <c r="BK78"/>
  <c r="J78"/>
  <c r="BK77"/>
  <c r="J77"/>
  <c r="J56"/>
  <c r="J27"/>
  <c i="1" r="AG58"/>
  <c i="7" r="J79"/>
  <c r="BE79"/>
  <c r="J30"/>
  <c i="1" r="AV58"/>
  <c i="7" r="F30"/>
  <c i="1" r="AZ58"/>
  <c i="7" r="J57"/>
  <c r="F71"/>
  <c r="E69"/>
  <c r="F49"/>
  <c r="E47"/>
  <c r="J36"/>
  <c r="J21"/>
  <c r="E21"/>
  <c r="J73"/>
  <c r="J51"/>
  <c r="J20"/>
  <c r="J18"/>
  <c r="E18"/>
  <c r="F74"/>
  <c r="F52"/>
  <c r="J17"/>
  <c r="J15"/>
  <c r="E15"/>
  <c r="F73"/>
  <c r="F51"/>
  <c r="J14"/>
  <c r="J12"/>
  <c r="J71"/>
  <c r="J49"/>
  <c r="E7"/>
  <c r="E67"/>
  <c r="E45"/>
  <c i="1" r="AY57"/>
  <c r="AX57"/>
  <c i="6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58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57"/>
  <c i="6" r="BH80"/>
  <c r="F33"/>
  <c i="1" r="BC57"/>
  <c i="6" r="BG80"/>
  <c r="F32"/>
  <c i="1" r="BB57"/>
  <c i="6" r="BF80"/>
  <c r="J31"/>
  <c i="1" r="AW57"/>
  <c i="6" r="F31"/>
  <c i="1" r="BA57"/>
  <c i="6" r="T80"/>
  <c r="T79"/>
  <c r="T78"/>
  <c r="R80"/>
  <c r="R79"/>
  <c r="R78"/>
  <c r="P80"/>
  <c r="P79"/>
  <c r="P78"/>
  <c i="1" r="AU57"/>
  <c i="6" r="BK80"/>
  <c r="BK79"/>
  <c r="J79"/>
  <c r="BK78"/>
  <c r="J78"/>
  <c r="J56"/>
  <c r="J27"/>
  <c i="1" r="AG57"/>
  <c i="6" r="J80"/>
  <c r="BE80"/>
  <c r="J30"/>
  <c i="1" r="AV57"/>
  <c i="6" r="F30"/>
  <c i="1" r="AZ57"/>
  <c i="6"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56"/>
  <c r="AX56"/>
  <c i="5"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68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67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/>
  <c r="J198"/>
  <c r="BE198"/>
  <c r="J66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65"/>
  <c r="BI179"/>
  <c r="BH179"/>
  <c r="BG179"/>
  <c r="BF179"/>
  <c r="T179"/>
  <c r="T178"/>
  <c r="R179"/>
  <c r="R178"/>
  <c r="P179"/>
  <c r="P178"/>
  <c r="BK179"/>
  <c r="BK178"/>
  <c r="J178"/>
  <c r="J179"/>
  <c r="BE179"/>
  <c r="J64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63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6"/>
  <c i="1" r="BD56"/>
  <c i="5" r="BH93"/>
  <c r="F35"/>
  <c i="1" r="BC56"/>
  <c i="5" r="BG93"/>
  <c r="F34"/>
  <c i="1" r="BB56"/>
  <c i="5" r="BF93"/>
  <c r="J33"/>
  <c i="1" r="AW56"/>
  <c i="5" r="F33"/>
  <c i="1" r="BA56"/>
  <c i="5" r="T93"/>
  <c r="T92"/>
  <c r="T91"/>
  <c r="T90"/>
  <c r="R93"/>
  <c r="R92"/>
  <c r="R91"/>
  <c r="R90"/>
  <c r="P93"/>
  <c r="P92"/>
  <c r="P91"/>
  <c r="P90"/>
  <c i="1" r="AU56"/>
  <c i="5" r="BK93"/>
  <c r="BK92"/>
  <c r="J92"/>
  <c r="BK91"/>
  <c r="J91"/>
  <c r="BK90"/>
  <c r="J90"/>
  <c r="J60"/>
  <c r="J29"/>
  <c i="1" r="AG56"/>
  <c i="5" r="J93"/>
  <c r="BE93"/>
  <c r="J32"/>
  <c i="1" r="AV56"/>
  <c i="5" r="F32"/>
  <c i="1" r="AZ56"/>
  <c i="5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55"/>
  <c r="AX55"/>
  <c i="4" r="BI240"/>
  <c r="BH240"/>
  <c r="BG240"/>
  <c r="BF240"/>
  <c r="T240"/>
  <c r="T239"/>
  <c r="R240"/>
  <c r="R239"/>
  <c r="P240"/>
  <c r="P239"/>
  <c r="BK240"/>
  <c r="BK239"/>
  <c r="J239"/>
  <c r="J240"/>
  <c r="BE240"/>
  <c r="J70"/>
  <c r="BI238"/>
  <c r="BH238"/>
  <c r="BG238"/>
  <c r="BF238"/>
  <c r="T238"/>
  <c r="R238"/>
  <c r="P238"/>
  <c r="BK238"/>
  <c r="J238"/>
  <c r="BE238"/>
  <c r="BI236"/>
  <c r="BH236"/>
  <c r="BG236"/>
  <c r="BF236"/>
  <c r="T236"/>
  <c r="T235"/>
  <c r="T234"/>
  <c r="R236"/>
  <c r="R235"/>
  <c r="R234"/>
  <c r="P236"/>
  <c r="P235"/>
  <c r="P234"/>
  <c r="BK236"/>
  <c r="BK235"/>
  <c r="J235"/>
  <c r="BK234"/>
  <c r="J234"/>
  <c r="J236"/>
  <c r="BE236"/>
  <c r="J69"/>
  <c r="J68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7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66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6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T167"/>
  <c r="R168"/>
  <c r="R167"/>
  <c r="P168"/>
  <c r="P167"/>
  <c r="BK168"/>
  <c r="BK167"/>
  <c r="J167"/>
  <c r="J168"/>
  <c r="BE168"/>
  <c r="J64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63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6"/>
  <c i="1" r="BD55"/>
  <c i="4" r="BH95"/>
  <c r="F35"/>
  <c i="1" r="BC55"/>
  <c i="4" r="BG95"/>
  <c r="F34"/>
  <c i="1" r="BB55"/>
  <c i="4" r="BF95"/>
  <c r="J33"/>
  <c i="1" r="AW55"/>
  <c i="4" r="F33"/>
  <c i="1" r="BA55"/>
  <c i="4" r="T95"/>
  <c r="T94"/>
  <c r="T93"/>
  <c r="T92"/>
  <c r="R95"/>
  <c r="R94"/>
  <c r="R93"/>
  <c r="R92"/>
  <c r="P95"/>
  <c r="P94"/>
  <c r="P93"/>
  <c r="P92"/>
  <c i="1" r="AU55"/>
  <c i="4" r="BK95"/>
  <c r="BK94"/>
  <c r="J94"/>
  <c r="BK93"/>
  <c r="J93"/>
  <c r="BK92"/>
  <c r="J92"/>
  <c r="J60"/>
  <c r="J29"/>
  <c i="1" r="AG55"/>
  <c i="4" r="J95"/>
  <c r="BE95"/>
  <c r="J32"/>
  <c i="1" r="AV55"/>
  <c i="4" r="F32"/>
  <c i="1" r="AZ55"/>
  <c i="4" r="J62"/>
  <c r="J61"/>
  <c r="J88"/>
  <c r="F88"/>
  <c r="F86"/>
  <c r="E84"/>
  <c r="J55"/>
  <c r="F55"/>
  <c r="F53"/>
  <c r="E51"/>
  <c r="J38"/>
  <c r="J20"/>
  <c r="E20"/>
  <c r="F89"/>
  <c r="F56"/>
  <c r="J19"/>
  <c r="J14"/>
  <c r="J86"/>
  <c r="J53"/>
  <c r="E7"/>
  <c r="E80"/>
  <c r="E47"/>
  <c i="1" r="AY53"/>
  <c r="AX53"/>
  <c i="3"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1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0"/>
  <c r="BI111"/>
  <c r="BH111"/>
  <c r="BG111"/>
  <c r="BF111"/>
  <c r="T111"/>
  <c r="T110"/>
  <c r="R111"/>
  <c r="R110"/>
  <c r="P111"/>
  <c r="P110"/>
  <c r="BK111"/>
  <c r="BK110"/>
  <c r="J110"/>
  <c r="J111"/>
  <c r="BE111"/>
  <c r="J59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8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4"/>
  <c r="F34"/>
  <c i="1" r="BD53"/>
  <c i="3" r="BH84"/>
  <c r="F33"/>
  <c i="1" r="BC53"/>
  <c i="3" r="BG84"/>
  <c r="F32"/>
  <c i="1" r="BB53"/>
  <c i="3" r="BF84"/>
  <c r="J31"/>
  <c i="1" r="AW53"/>
  <c i="3" r="F31"/>
  <c i="1" r="BA53"/>
  <c i="3" r="T84"/>
  <c r="T83"/>
  <c r="T82"/>
  <c r="R84"/>
  <c r="R83"/>
  <c r="R82"/>
  <c r="P84"/>
  <c r="P83"/>
  <c r="P82"/>
  <c i="1" r="AU53"/>
  <c i="3" r="BK84"/>
  <c r="BK83"/>
  <c r="J83"/>
  <c r="BK82"/>
  <c r="J82"/>
  <c r="J56"/>
  <c r="J27"/>
  <c i="1" r="AG53"/>
  <c i="3" r="J84"/>
  <c r="BE84"/>
  <c r="J30"/>
  <c i="1" r="AV53"/>
  <c i="3" r="F30"/>
  <c i="1" r="AZ53"/>
  <c i="3"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AY52"/>
  <c r="AX52"/>
  <c i="2" r="BI166"/>
  <c r="BH166"/>
  <c r="BG166"/>
  <c r="BF166"/>
  <c r="T166"/>
  <c r="T165"/>
  <c r="R166"/>
  <c r="R165"/>
  <c r="P166"/>
  <c r="P165"/>
  <c r="BK166"/>
  <c r="BK165"/>
  <c r="J165"/>
  <c r="J166"/>
  <c r="BE166"/>
  <c r="J62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1"/>
  <c r="BI156"/>
  <c r="BH156"/>
  <c r="BG156"/>
  <c r="BF156"/>
  <c r="T156"/>
  <c r="T155"/>
  <c r="R156"/>
  <c r="R155"/>
  <c r="P156"/>
  <c r="P155"/>
  <c r="BK156"/>
  <c r="BK155"/>
  <c r="J155"/>
  <c r="J156"/>
  <c r="BE156"/>
  <c r="J6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5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5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R84"/>
  <c r="R83"/>
  <c r="R82"/>
  <c r="P84"/>
  <c r="P83"/>
  <c r="P82"/>
  <c i="1" r="AU52"/>
  <c i="2" r="BK84"/>
  <c r="BK83"/>
  <c r="J83"/>
  <c r="BK82"/>
  <c r="J82"/>
  <c r="J56"/>
  <c r="J27"/>
  <c i="1" r="AG52"/>
  <c i="2" r="J84"/>
  <c r="BE84"/>
  <c r="J30"/>
  <c i="1" r="AV52"/>
  <c i="2" r="F30"/>
  <c i="1" r="AZ52"/>
  <c i="2" r="J57"/>
  <c r="F76"/>
  <c r="E74"/>
  <c r="F49"/>
  <c r="E47"/>
  <c r="J36"/>
  <c r="J21"/>
  <c r="E21"/>
  <c r="J78"/>
  <c r="J51"/>
  <c r="J20"/>
  <c r="J18"/>
  <c r="E18"/>
  <c r="F79"/>
  <c r="F52"/>
  <c r="J17"/>
  <c r="J15"/>
  <c r="E15"/>
  <c r="F78"/>
  <c r="F51"/>
  <c r="J14"/>
  <c r="J12"/>
  <c r="J76"/>
  <c r="J49"/>
  <c r="E7"/>
  <c r="E72"/>
  <c r="E45"/>
  <c i="1" r="BD54"/>
  <c r="BC54"/>
  <c r="BB54"/>
  <c r="BA54"/>
  <c r="AZ54"/>
  <c r="AY54"/>
  <c r="AX54"/>
  <c r="AW54"/>
  <c r="AV54"/>
  <c r="AU54"/>
  <c r="AT54"/>
  <c r="AS54"/>
  <c r="AG54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<sst xmlns="http://schemas.openxmlformats.org/spreadsheetml/2006/main">
  <si>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</si>
  <si>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</si>
  <si>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</si>
  <si>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</si>
  <si>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</si>
  <si>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</si>
  <si>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</si>
  <si>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{97258f14-a2b9-4ab6-98be-b75d02760c16}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</si>
  <si>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</si>
  <si>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</si>
  <si>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</si>
  <si>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</si>
  <si>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</si>
  <si>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</si>
  <si>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</si>
  <si>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</si>
  <si>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</si>
  <si>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</si>
  <si>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</si>
  <si>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Ul. Karla Čapka, Sokolov - příjezdová komunikace a inženýrské sítě</t>
  </si>
  <si>
    <t>KSO:</t>
  </si>
  <si>
    <t/>
  </si>
  <si>
    <t>CC-CZ:</t>
  </si>
  <si>
    <t>Místo:</t>
  </si>
  <si>
    <t>ul.Karla Čapka p.p.č 3014, 3016</t>
  </si>
  <si>
    <t>Datum:</t>
  </si>
  <si>
    <t>6. 3. 2019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</si>
  <si>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</si>
  <si>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</si>
  <si>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</si>
  <si>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</si>
  <si>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</si>
  <si>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</si>
  <si>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</si>
  <si>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</si>
  <si>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</si>
  <si>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73711870</t>
  </si>
  <si>
    <t>Ing.Jiří Soukup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</si>
  <si>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</si>
  <si>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</si>
  <si>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</si>
  <si>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</si>
  <si>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</si>
  <si>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</si>
  <si>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</si>
  <si>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</si>
  <si>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</si>
  <si>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</si>
  <si>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</si>
  <si>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</si>
  <si>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</si>
  <si>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</si>
  <si>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</si>
  <si>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</si>
  <si>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</si>
  <si>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</si>
  <si>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</si>
  <si>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</si>
  <si>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</si>
  <si>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</si>
  <si>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</si>
  <si>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</si>
  <si>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</si>
  <si>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</si>
  <si>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</si>
  <si>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</si>
  <si>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</si>
  <si>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</si>
  <si>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</si>
  <si>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</si>
  <si>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</si>
  <si>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</si>
  <si>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</si>
  <si>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</si>
  <si>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</si>
  <si>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</si>
  <si>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</si>
  <si>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</si>
  <si>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</si>
  <si>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</si>
  <si>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Komunikace - rozpočet</t>
  </si>
  <si>
    <t>STA</t>
  </si>
  <si>
    <t>1</t>
  </si>
  <si>
    <t>{5b673eb6-2edb-4701-991b-35da73ead0d2}</t>
  </si>
  <si>
    <t>2</t>
  </si>
  <si>
    <t>002</t>
  </si>
  <si>
    <t>Plyn - Rozpočet</t>
  </si>
  <si>
    <t>{20b5b029-c499-455e-a77a-489069315fcb}</t>
  </si>
  <si>
    <t>003</t>
  </si>
  <si>
    <t>VaK - rozpočet</t>
  </si>
  <si>
    <t>{16abef84-7d4a-4cbb-9666-5ead14dd868e}</t>
  </si>
  <si>
    <t>003.1</t>
  </si>
  <si>
    <t>Vodovod</t>
  </si>
  <si>
    <t>Soupis</t>
  </si>
  <si>
    <t>{8edba952-adac-40f8-b507-3d39c14af1e0}</t>
  </si>
  <si>
    <t>003.2</t>
  </si>
  <si>
    <t>Kanalizace</t>
  </si>
  <si>
    <t>{60757943-560a-4bc6-b162-5a7f2d1e5c15}</t>
  </si>
  <si>
    <t>004</t>
  </si>
  <si>
    <t>VO - rozpočet</t>
  </si>
  <si>
    <t>{64f4ed02-3d5c-4cd8-9db1-2bfc65a462a6}</t>
  </si>
  <si>
    <t>005</t>
  </si>
  <si>
    <t>VRN</t>
  </si>
  <si>
    <t>{74fd4ea3-e96f-4442-9989-b61ee1d16d1a}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</si>
  <si>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</si>
  <si>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</si>
  <si>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</si>
  <si>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</si>
  <si>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</si>
  <si>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</si>
  <si>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</si>
  <si>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Komunikace - rozpočet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</si>
  <si>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</si>
  <si>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</si>
  <si>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</si>
  <si>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</si>
  <si>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</si>
  <si>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</si>
  <si>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</si>
  <si>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5 - Komunikace</t>
  </si>
  <si>
    <t>91 - Doplňující práce na komunikaci</t>
  </si>
  <si>
    <t>96 - Bourání konstrukcí</t>
  </si>
  <si>
    <t>97 - Prorážení otvorů</t>
  </si>
  <si>
    <t>99 - Staveništní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</si>
  <si>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</si>
  <si>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</si>
  <si>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</si>
  <si>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</si>
  <si>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</si>
  <si>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</si>
  <si>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</si>
  <si>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</si>
  <si>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</si>
  <si>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</si>
  <si>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</si>
  <si>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</si>
  <si>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</si>
  <si>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</si>
  <si>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</si>
  <si>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ROZPOCET</t>
  </si>
  <si>
    <t>K</t>
  </si>
  <si>
    <t>121101101R00</t>
  </si>
  <si>
    <t>Sejmutí ornice s přemístěním do 50 m</t>
  </si>
  <si>
    <t>m3</t>
  </si>
  <si>
    <t>4</t>
  </si>
  <si>
    <t>111201101R00</t>
  </si>
  <si>
    <t>Odstranění křovin i s kořeny na ploše do 1000 m2</t>
  </si>
  <si>
    <t>m2</t>
  </si>
  <si>
    <t>3</t>
  </si>
  <si>
    <t>111201401R00</t>
  </si>
  <si>
    <t>Spálení křovin a stromů o průměru do 100 mm</t>
  </si>
  <si>
    <t>6</t>
  </si>
  <si>
    <t>112101121R00</t>
  </si>
  <si>
    <t>Kácení stromů jehličnatých o průměru kmene 10-30cm</t>
  </si>
  <si>
    <t>kus</t>
  </si>
  <si>
    <t>8</t>
  </si>
  <si>
    <t>5</t>
  </si>
  <si>
    <t>112201101R00</t>
  </si>
  <si>
    <t>Odstranění pařezů pod úrovní, o průměru 10 - 30 cm</t>
  </si>
  <si>
    <t>10</t>
  </si>
  <si>
    <t>112101102R00</t>
  </si>
  <si>
    <t>Kácení stromů listnatých o průměru kmene 30-50 cm</t>
  </si>
  <si>
    <t>12</t>
  </si>
  <si>
    <t>7</t>
  </si>
  <si>
    <t>112201102R00</t>
  </si>
  <si>
    <t>Odstranění pařezů pod úrovní, o průměru 30 - 50 cm</t>
  </si>
  <si>
    <t>14</t>
  </si>
  <si>
    <t>162301411R00</t>
  </si>
  <si>
    <t xml:space="preserve">Vod.přemístění kmenů listnatých, D 30cm  do 5000 m</t>
  </si>
  <si>
    <t>16</t>
  </si>
  <si>
    <t>9</t>
  </si>
  <si>
    <t>162301421R00</t>
  </si>
  <si>
    <t xml:space="preserve">Vodorovné přemístění pařezů  D 30 cm do 5000 m</t>
  </si>
  <si>
    <t>18</t>
  </si>
  <si>
    <t>162301412R00</t>
  </si>
  <si>
    <t xml:space="preserve">Vod.přemístění kmenů listnatých, D 50cm  do 5000 m</t>
  </si>
  <si>
    <t>20</t>
  </si>
  <si>
    <t>11</t>
  </si>
  <si>
    <t>162301422R00</t>
  </si>
  <si>
    <t xml:space="preserve">Vodorovné přemístění pařezů  D 50 cm do 5000 m</t>
  </si>
  <si>
    <t>22</t>
  </si>
  <si>
    <t>122201101R00</t>
  </si>
  <si>
    <t>Odkopávky nezapažené v hor. 3 do 100 m3</t>
  </si>
  <si>
    <t>24</t>
  </si>
  <si>
    <t>13</t>
  </si>
  <si>
    <t>122201109R00</t>
  </si>
  <si>
    <t>Příplatek za lepivost - odkopávky v hor. 3</t>
  </si>
  <si>
    <t>26</t>
  </si>
  <si>
    <t>120001101R00</t>
  </si>
  <si>
    <t>Příplatek za ztížení vykopávky v blízkosti vedení</t>
  </si>
  <si>
    <t>28</t>
  </si>
  <si>
    <t>162701105R00</t>
  </si>
  <si>
    <t>Vodorovné přemístění výkopku z hor.1-4 do 10000 m</t>
  </si>
  <si>
    <t>30</t>
  </si>
  <si>
    <t>162701109R00</t>
  </si>
  <si>
    <t>Příplatek k vod. přemístění hor.1-4 za další 1 km</t>
  </si>
  <si>
    <t>32</t>
  </si>
  <si>
    <t>17</t>
  </si>
  <si>
    <t>171201201R00</t>
  </si>
  <si>
    <t>Uložení sypaniny na skl.-sypanina na výšku přes 2m</t>
  </si>
  <si>
    <t>34</t>
  </si>
  <si>
    <t>199000002R00</t>
  </si>
  <si>
    <t>Poplatek za skládku horniny 1- 4</t>
  </si>
  <si>
    <t>36</t>
  </si>
  <si>
    <t>19</t>
  </si>
  <si>
    <t>199000003R00</t>
  </si>
  <si>
    <t>Poplatek za skládku horniny 5 - 7</t>
  </si>
  <si>
    <t>38</t>
  </si>
  <si>
    <t>P</t>
  </si>
  <si>
    <t>Poznámka k položce:
Vytěžený drcený štěrk z rozebraného chodníku.</t>
  </si>
  <si>
    <t>113108405R00</t>
  </si>
  <si>
    <t>Odstranění asfaltové vrstvy pl.nad 50 m2, tl. 5 cm</t>
  </si>
  <si>
    <t>40</t>
  </si>
  <si>
    <t>113108310R00</t>
  </si>
  <si>
    <t>Odstranění asfaltové vrstvy pl. do 50 m2, tl.10 cm</t>
  </si>
  <si>
    <t>42</t>
  </si>
  <si>
    <t>113107630R00</t>
  </si>
  <si>
    <t>Odstranění podkladu nad 50 m2,kam.drcené tl.30 cm</t>
  </si>
  <si>
    <t>44</t>
  </si>
  <si>
    <t>23</t>
  </si>
  <si>
    <t>113202111R00</t>
  </si>
  <si>
    <t>Vytrhání obrub obrubníků silničních</t>
  </si>
  <si>
    <t>m</t>
  </si>
  <si>
    <t>46</t>
  </si>
  <si>
    <t>113204111R00</t>
  </si>
  <si>
    <t>Vytrhání obrubníků zahradních</t>
  </si>
  <si>
    <t>48</t>
  </si>
  <si>
    <t>25</t>
  </si>
  <si>
    <t>181101102R00</t>
  </si>
  <si>
    <t>Úprava pláně v zářezech v hor. 1-4, se zhutněním</t>
  </si>
  <si>
    <t>50</t>
  </si>
  <si>
    <t>182201101R00</t>
  </si>
  <si>
    <t>Svahování násypů</t>
  </si>
  <si>
    <t>52</t>
  </si>
  <si>
    <t>27</t>
  </si>
  <si>
    <t>181301101R00</t>
  </si>
  <si>
    <t>Rozprostření ornice, rovina, tl. do 10 cm do 500m2</t>
  </si>
  <si>
    <t>54</t>
  </si>
  <si>
    <t>182301121R00</t>
  </si>
  <si>
    <t>Rozprostření ornice, svah, tl. do 10 cm, do 500 m2</t>
  </si>
  <si>
    <t>56</t>
  </si>
  <si>
    <t>29</t>
  </si>
  <si>
    <t>180402111R00</t>
  </si>
  <si>
    <t>Založení trávníku parkového výsevem v rovině</t>
  </si>
  <si>
    <t>58</t>
  </si>
  <si>
    <t>180401213R00</t>
  </si>
  <si>
    <t>Založení trávníku lučního výsevem ve svahu do 1:1</t>
  </si>
  <si>
    <t>60</t>
  </si>
  <si>
    <t>31</t>
  </si>
  <si>
    <t>185803111R00</t>
  </si>
  <si>
    <t>Ošetření trávníku v rovině</t>
  </si>
  <si>
    <t>62</t>
  </si>
  <si>
    <t>185803113R00</t>
  </si>
  <si>
    <t>Ošetření trávníku na svahu 1:1</t>
  </si>
  <si>
    <t>64</t>
  </si>
  <si>
    <t>33</t>
  </si>
  <si>
    <t>00572410R</t>
  </si>
  <si>
    <t>Směs travní parková II. mírná zátěž PROFI, á 25 kg</t>
  </si>
  <si>
    <t>kg</t>
  </si>
  <si>
    <t>66</t>
  </si>
  <si>
    <t>Komunikace</t>
  </si>
  <si>
    <t>564861111R00</t>
  </si>
  <si>
    <t>Podklad ze štěrkodrti po zhutnění tloušťky 20 cm</t>
  </si>
  <si>
    <t>68</t>
  </si>
  <si>
    <t>35</t>
  </si>
  <si>
    <t>567122112R00</t>
  </si>
  <si>
    <t>Podklad z kameniva zpev.cementem SC C8/10 tl.13 cm</t>
  </si>
  <si>
    <t>70</t>
  </si>
  <si>
    <t>573111113R00</t>
  </si>
  <si>
    <t>Postřik živičný infiltr.+ posyp, asfalt 1,5 kg/m2</t>
  </si>
  <si>
    <t>72</t>
  </si>
  <si>
    <t>37</t>
  </si>
  <si>
    <t>565151211R00</t>
  </si>
  <si>
    <t>Podklad z obal kam.ACP 16+,ACP 22+,nad 3 m,tl.7 cm</t>
  </si>
  <si>
    <t>74</t>
  </si>
  <si>
    <t>573211111R00</t>
  </si>
  <si>
    <t>Postřik živičný spojovací z asfaltu 0,5-0,7 kg/m2</t>
  </si>
  <si>
    <t>76</t>
  </si>
  <si>
    <t>39</t>
  </si>
  <si>
    <t>577132211R00</t>
  </si>
  <si>
    <t>Beton asfalt. ACO 8, nebo ACO 11, nad 3 m, 4 cm</t>
  </si>
  <si>
    <t>78</t>
  </si>
  <si>
    <t>564851113R00</t>
  </si>
  <si>
    <t>Podklad ze štěrkodrti po zhutnění tloušťky 17 cm</t>
  </si>
  <si>
    <t>80</t>
  </si>
  <si>
    <t>41</t>
  </si>
  <si>
    <t>567122111R00</t>
  </si>
  <si>
    <t>Podklad z kameniva zpev.cementem SC C8/10 tl.12 cm</t>
  </si>
  <si>
    <t>82</t>
  </si>
  <si>
    <t>596215040R00</t>
  </si>
  <si>
    <t>Kladení zámkové dlažby tl. 8 cm do drtě tl. 4 cm</t>
  </si>
  <si>
    <t>84</t>
  </si>
  <si>
    <t>43</t>
  </si>
  <si>
    <t>592452655R</t>
  </si>
  <si>
    <t>Dlažba BEST KLASIKO přírodní 20x10x8, povrch STANDARD</t>
  </si>
  <si>
    <t>86</t>
  </si>
  <si>
    <t>59245264R</t>
  </si>
  <si>
    <t>Dlažba BEST KLASIKO červená pro nevidomé 20x10x8, povrch STANDARD</t>
  </si>
  <si>
    <t>88</t>
  </si>
  <si>
    <t>45</t>
  </si>
  <si>
    <t>596215020R00</t>
  </si>
  <si>
    <t>Kladení zámkové dlažby tl. 6 cm do drtě tl. 3 cm</t>
  </si>
  <si>
    <t>90</t>
  </si>
  <si>
    <t>59245308R</t>
  </si>
  <si>
    <t xml:space="preserve">Dlažba BEST KLASIKO přírodní  20x10x6</t>
  </si>
  <si>
    <t>92</t>
  </si>
  <si>
    <t>47</t>
  </si>
  <si>
    <t>59245267R</t>
  </si>
  <si>
    <t>Dlažba BEST KLASIKO červená pro nevidomé 20x10x6, povrch STANDARD</t>
  </si>
  <si>
    <t>94</t>
  </si>
  <si>
    <t>91</t>
  </si>
  <si>
    <t>Doplňující práce na komunikaci</t>
  </si>
  <si>
    <t>917862111RT8</t>
  </si>
  <si>
    <t xml:space="preserve">Osazení stojat. obrub.bet. s opěrou,lože z C 12/15, včetně obrubníku  100/15/30</t>
  </si>
  <si>
    <t>96</t>
  </si>
  <si>
    <t xml:space="preserve">Poznámka k položce:
Silniční obruby osazené na výšku 0,15m:120,35m; Silniční obruby osazené na výšku 0,05m:  66,50m; Silniční obruby osazené na výšku 0,02m:    2,00m</t>
  </si>
  <si>
    <t>49</t>
  </si>
  <si>
    <t>916661111RT3</t>
  </si>
  <si>
    <t>Osazení park. obrubníků do lože z C 12/15 s opěrou, včetně obrubníku 80x250x500 mm</t>
  </si>
  <si>
    <t>98</t>
  </si>
  <si>
    <t>Poznámka k položce:
Obrubníky osazené na výšku 0,08m: 45,68m; Obrubníky osazené na výšku 0,00m: 30,71m</t>
  </si>
  <si>
    <t>919735113R00</t>
  </si>
  <si>
    <t>Řezání stávajícího živičného krytu tl. 10 - 15 cm</t>
  </si>
  <si>
    <t>100</t>
  </si>
  <si>
    <t>51</t>
  </si>
  <si>
    <t>914001121R00</t>
  </si>
  <si>
    <t>Osaz.sloupku dopr.značky vč. bet.základu+Al patka</t>
  </si>
  <si>
    <t>102</t>
  </si>
  <si>
    <t>914001125R00</t>
  </si>
  <si>
    <t>Osazení svislé dopr.značky na sloupek nebo konzolu</t>
  </si>
  <si>
    <t>104</t>
  </si>
  <si>
    <t>53</t>
  </si>
  <si>
    <t>40445055.AR</t>
  </si>
  <si>
    <t>Značka dopr inf IZ 5a, b, 750/1000 fól1, EG 7letá</t>
  </si>
  <si>
    <t>106</t>
  </si>
  <si>
    <t>Poznámka k položce:
1 x IZ 5a - Obytná zóna; 1 x IZ5b - Konec obytné zóny</t>
  </si>
  <si>
    <t>40445045.AR</t>
  </si>
  <si>
    <t>Značka dopr inf IP 4b-7,10a,b 500/500 fól1,HIG10</t>
  </si>
  <si>
    <t>108</t>
  </si>
  <si>
    <t>Poznámka k položce:
1 x IP 10a - Slepá pozemní komunikace</t>
  </si>
  <si>
    <t>55</t>
  </si>
  <si>
    <t>915791111R00</t>
  </si>
  <si>
    <t>Předznačení pro značení dělicí čáry,vodicí proužky</t>
  </si>
  <si>
    <t>110</t>
  </si>
  <si>
    <t>915711111R00</t>
  </si>
  <si>
    <t>Vodorovné značení dělicích čar 12 cm střík.barvou</t>
  </si>
  <si>
    <t>112</t>
  </si>
  <si>
    <t>57</t>
  </si>
  <si>
    <t>914991001R00</t>
  </si>
  <si>
    <t>Montáž dočasné značky včetně stojanu</t>
  </si>
  <si>
    <t>114</t>
  </si>
  <si>
    <t>914992001R00</t>
  </si>
  <si>
    <t>Nájem dopravní značky včetně stojanu - den</t>
  </si>
  <si>
    <t>116</t>
  </si>
  <si>
    <t>59</t>
  </si>
  <si>
    <t>914991007R00</t>
  </si>
  <si>
    <t>Montáž výstražných světel do 3 ks vč.baterie</t>
  </si>
  <si>
    <t>sada</t>
  </si>
  <si>
    <t>118</t>
  </si>
  <si>
    <t>914992007R00</t>
  </si>
  <si>
    <t>Nájem dočas.výstraž.světel. do 3 ks,vč.baterie-den</t>
  </si>
  <si>
    <t>120</t>
  </si>
  <si>
    <t>61</t>
  </si>
  <si>
    <t>914993001R00</t>
  </si>
  <si>
    <t>Demontáž dočasné značky včetně stojanu</t>
  </si>
  <si>
    <t>122</t>
  </si>
  <si>
    <t>914991003R00</t>
  </si>
  <si>
    <t>Montáž dočasné zábrany vč. sloupků a podstavců</t>
  </si>
  <si>
    <t>124</t>
  </si>
  <si>
    <t>63</t>
  </si>
  <si>
    <t>914992003R00</t>
  </si>
  <si>
    <t>Nájem zábrany včetně podstavců - den</t>
  </si>
  <si>
    <t>126</t>
  </si>
  <si>
    <t>914993003R00</t>
  </si>
  <si>
    <t>Demontáž dočasné zábrany vč.sloupků a podstavců</t>
  </si>
  <si>
    <t>128</t>
  </si>
  <si>
    <t>Bourání konstrukcí</t>
  </si>
  <si>
    <t>65</t>
  </si>
  <si>
    <t>962042321R00</t>
  </si>
  <si>
    <t>Bourání zdiva nadzákladového z betonu prostého</t>
  </si>
  <si>
    <t>130</t>
  </si>
  <si>
    <t>Poznámka k položce:
Podezdívka starého oplocení původní parcely</t>
  </si>
  <si>
    <t>97</t>
  </si>
  <si>
    <t>Prorážení otvorů</t>
  </si>
  <si>
    <t>979082213R00</t>
  </si>
  <si>
    <t>Vodorovná doprava suti po suchu do 1 km</t>
  </si>
  <si>
    <t>t</t>
  </si>
  <si>
    <t>132</t>
  </si>
  <si>
    <t>67</t>
  </si>
  <si>
    <t>979082219R00</t>
  </si>
  <si>
    <t>Příplatek za dopravu suti po suchu za další 1 km</t>
  </si>
  <si>
    <t>134</t>
  </si>
  <si>
    <t>979084216R00</t>
  </si>
  <si>
    <t>Vodorovná doprava vybour. hmot po suchu do 5 km</t>
  </si>
  <si>
    <t>136</t>
  </si>
  <si>
    <t>69</t>
  </si>
  <si>
    <t>979084219R00</t>
  </si>
  <si>
    <t>Příplatek k dopravě vybour.hmot za dalších 5 km</t>
  </si>
  <si>
    <t>138</t>
  </si>
  <si>
    <t>979990103R00</t>
  </si>
  <si>
    <t>Poplatek za skládku suti - beton do 30x30 cm</t>
  </si>
  <si>
    <t>140</t>
  </si>
  <si>
    <t>71</t>
  </si>
  <si>
    <t>979990112R00</t>
  </si>
  <si>
    <t>Poplatek za skládku suti-obal.kam.-asfalt do 30x30</t>
  </si>
  <si>
    <t>142</t>
  </si>
  <si>
    <t>99</t>
  </si>
  <si>
    <t>Staveništní přesun hmot</t>
  </si>
  <si>
    <t>998225111R00</t>
  </si>
  <si>
    <t>Přesun hmot, pozemní komunikace, kryt živičný</t>
  </si>
  <si>
    <t>144</t>
  </si>
  <si>
    <t>002 - Plyn - Rozpočet</t>
  </si>
  <si>
    <t>ZEMNI PRACE STAVEBNI - ZEMNI PRACE STAVEBNI</t>
  </si>
  <si>
    <t>SVISLE KONSTRUKCE - SVISLE KONSTRUKCE</t>
  </si>
  <si>
    <t>VODOROVNE KONSTRUKCE - VODOROVNE KONSTRUKCE</t>
  </si>
  <si>
    <t>21-M ELEKTROMONTAZE - 21-M ELEKTROMONTAZE</t>
  </si>
  <si>
    <t>23-M DODAVKY A MONTA - 23-M DODAVKY A MONTAZE POTRUBI</t>
  </si>
  <si>
    <t>VNITRNI PLYNOVOD - VNITRNI PLYNOVOD</t>
  </si>
  <si>
    <t>ZEMNI PRACE STAVEBNI</t>
  </si>
  <si>
    <t>C13230-1201</t>
  </si>
  <si>
    <t>Hlb rýh 60-200cm hor4 do 100m3 *</t>
  </si>
  <si>
    <t>VV</t>
  </si>
  <si>
    <t xml:space="preserve">plynovod                                          </t>
  </si>
  <si>
    <t xml:space="preserve">(41.4*0.93+0.58*33.87)*1                          </t>
  </si>
  <si>
    <t xml:space="preserve">přípojky                                          </t>
  </si>
  <si>
    <t>(11.33*0.58+3.7*0.69+3.7*0.7)*1</t>
  </si>
  <si>
    <t>Součet</t>
  </si>
  <si>
    <t>C13230-1209</t>
  </si>
  <si>
    <t>Přípl za lepivost rýh v horn.4</t>
  </si>
  <si>
    <t>C16270-1105</t>
  </si>
  <si>
    <t>Vodorovné přem.výkopku do 10000m1-4*</t>
  </si>
  <si>
    <t xml:space="preserve">28.329+9.4                                        </t>
  </si>
  <si>
    <t>C17120-1201</t>
  </si>
  <si>
    <t xml:space="preserve">Uložení sypaniny na skládku   *</t>
  </si>
  <si>
    <t>90000007</t>
  </si>
  <si>
    <t>Poplatek za skládku - zemina</t>
  </si>
  <si>
    <t xml:space="preserve">37.729*2                                          </t>
  </si>
  <si>
    <t>C17410-1101</t>
  </si>
  <si>
    <t xml:space="preserve">Zásyp zhutnění jam   *</t>
  </si>
  <si>
    <t xml:space="preserve">69.861-37.729                                     </t>
  </si>
  <si>
    <t>C17510-1101</t>
  </si>
  <si>
    <t>Obsyp potr bez prohoz sypaniny *</t>
  </si>
  <si>
    <t xml:space="preserve">(75.7+11.33+3.7+3.7)*0.3                          </t>
  </si>
  <si>
    <t>58155332</t>
  </si>
  <si>
    <t>Písek maltový Božíčany</t>
  </si>
  <si>
    <t xml:space="preserve">28.32*1.67*1.1*1.02                               </t>
  </si>
  <si>
    <t>SVISLE KONSTRUKCE</t>
  </si>
  <si>
    <t>M</t>
  </si>
  <si>
    <t>28398625</t>
  </si>
  <si>
    <t>Celoplastový pilíř APZ/PK7+základ</t>
  </si>
  <si>
    <t>ks</t>
  </si>
  <si>
    <t>C0921</t>
  </si>
  <si>
    <t>Montáž pilíře APZ vč.základu</t>
  </si>
  <si>
    <t>kpl</t>
  </si>
  <si>
    <t>VODOROVNE KONSTRUKCE</t>
  </si>
  <si>
    <t>R45157-3111/03</t>
  </si>
  <si>
    <t xml:space="preserve">Lože výkopu z písku Božíčany  *</t>
  </si>
  <si>
    <t xml:space="preserve">(75.27+11.33+3.7+3.7)*0.1*1                       </t>
  </si>
  <si>
    <t>21-M ELEKTROMONTAZE</t>
  </si>
  <si>
    <t>M21-901003/70</t>
  </si>
  <si>
    <t>Mtž.kabel ulož.výkop/kanál</t>
  </si>
  <si>
    <t>34146512</t>
  </si>
  <si>
    <t>Vodič AY drát černý 6</t>
  </si>
  <si>
    <t>23-M DODAVKY A MONTA</t>
  </si>
  <si>
    <t>23-M DODAVKY A MONTAZE POTRUBI</t>
  </si>
  <si>
    <t>M23-180010</t>
  </si>
  <si>
    <t>P.z pl.hm.-mont.trub pe,pp dxt</t>
  </si>
  <si>
    <t>28613887</t>
  </si>
  <si>
    <t>Potr.PE 100 SDR 11/0,4-plyn D32x3</t>
  </si>
  <si>
    <t xml:space="preserve">18.73*1.1                                         </t>
  </si>
  <si>
    <t>M23-180027</t>
  </si>
  <si>
    <t>28613890</t>
  </si>
  <si>
    <t>Potrubí PE100 SDR 11-plyn D90x8,2</t>
  </si>
  <si>
    <t xml:space="preserve">75.27*1.05                                        </t>
  </si>
  <si>
    <t>M23-180066</t>
  </si>
  <si>
    <t>P.z pl.hm.-mont.tr.dílů pe,pp dn 32</t>
  </si>
  <si>
    <t>28614318</t>
  </si>
  <si>
    <t>Přechodka PE-ocel 32-3/4"plyn+odvz.</t>
  </si>
  <si>
    <t>M23-180071</t>
  </si>
  <si>
    <t>P.z pl.hm.-mont.tr.dílů pe,pp</t>
  </si>
  <si>
    <t>28613962</t>
  </si>
  <si>
    <t>El.koleno D 90/W90 st PE 100</t>
  </si>
  <si>
    <t>28613964</t>
  </si>
  <si>
    <t>Odboč.T-kus navrt.DAA-Kit D 90/32mm</t>
  </si>
  <si>
    <t>28613966</t>
  </si>
  <si>
    <t>El.tvarovka T kus D 90/90mm 90st</t>
  </si>
  <si>
    <t>28613961</t>
  </si>
  <si>
    <t>El.objímka s dorazem MB D 90mm</t>
  </si>
  <si>
    <t>28614149</t>
  </si>
  <si>
    <t>Záslepka PE D 90mm</t>
  </si>
  <si>
    <t>M23-040005</t>
  </si>
  <si>
    <t>Trub.díly závit.-mont.závit.dílů</t>
  </si>
  <si>
    <t>31941905</t>
  </si>
  <si>
    <t>Zátka G 3/4"</t>
  </si>
  <si>
    <t>M23-230001</t>
  </si>
  <si>
    <t>Tlak.zkouš.a čisť.-předb.tlak.zk.</t>
  </si>
  <si>
    <t>M23-230002</t>
  </si>
  <si>
    <t>M23-230016</t>
  </si>
  <si>
    <t>Hlav.tlak.zkouška vzduchem 0.6</t>
  </si>
  <si>
    <t>M23-230017</t>
  </si>
  <si>
    <t>M23-230076</t>
  </si>
  <si>
    <t>Čistění potrubí dn 200</t>
  </si>
  <si>
    <t>C99827-6101</t>
  </si>
  <si>
    <t xml:space="preserve">Přesun hm tr.plas.otevř.výkop  *</t>
  </si>
  <si>
    <t>VNITRNI PLYNOVOD</t>
  </si>
  <si>
    <t>C72323-9102</t>
  </si>
  <si>
    <t>Mtž plyn armatur 2 závit G 3/4</t>
  </si>
  <si>
    <t>55196509</t>
  </si>
  <si>
    <t>Uzávěr kulový plyn R950D G 3/4"</t>
  </si>
  <si>
    <t>C99872-3101</t>
  </si>
  <si>
    <t>Plynovod přesun hmot výška -6m</t>
  </si>
  <si>
    <t>003 - VaK - rozpočet</t>
  </si>
  <si>
    <t>Soupis:</t>
  </si>
  <si>
    <t>003.1 - Vodovod</t>
  </si>
  <si>
    <t xml:space="preserve">HSV -  Práce a dodávky HSV</t>
  </si>
  <si>
    <t xml:space="preserve">    1 -  Zemní práce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</si>
  <si>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</si>
  <si>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</si>
  <si>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</si>
  <si>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</si>
  <si>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99 -  Přesun hmot</t>
  </si>
  <si>
    <t xml:space="preserve">M -  Práce a dodávky M</t>
  </si>
  <si>
    <t xml:space="preserve">    21-M -  Elektromontáže</t>
  </si>
  <si>
    <t xml:space="preserve">    46-M -  Zemní práce při extr.mont.pracích</t>
  </si>
  <si>
    <t>HSV</t>
  </si>
  <si>
    <t xml:space="preserve"> Práce a dodávky HSV</t>
  </si>
  <si>
    <t xml:space="preserve"> Zemní práce</t>
  </si>
  <si>
    <t>111101101</t>
  </si>
  <si>
    <t>Odstranění travin z celkové plochy do 0,1 ha</t>
  </si>
  <si>
    <t>ha</t>
  </si>
  <si>
    <t>310650022</t>
  </si>
  <si>
    <t>9,0*1,0*0,0001</t>
  </si>
  <si>
    <t>113107124</t>
  </si>
  <si>
    <t>Odstranění podkladu pl do 50 m2 z kameniva drceného tl 400 mm</t>
  </si>
  <si>
    <t>-588680978</t>
  </si>
  <si>
    <t>"asfalt" 1,0*1,0</t>
  </si>
  <si>
    <t>113107141</t>
  </si>
  <si>
    <t>Odstranění podkladu pl do 50 m2 živičných tl 50 mm</t>
  </si>
  <si>
    <t>-809441555</t>
  </si>
  <si>
    <t>113107142</t>
  </si>
  <si>
    <t>Odstranění podkladu pl do 50 m2 živičných tl 100 mm</t>
  </si>
  <si>
    <t>-536763308</t>
  </si>
  <si>
    <t>115101201</t>
  </si>
  <si>
    <t>Čerpání vody na dopravní výšku do 10 m průměrný přítok do 500 l/min</t>
  </si>
  <si>
    <t>hod</t>
  </si>
  <si>
    <t>1774816650</t>
  </si>
  <si>
    <t>115101301</t>
  </si>
  <si>
    <t>Pohotovost čerpací soupravy pro dopravní výšku do 10 m přítok do 500 l/min</t>
  </si>
  <si>
    <t>den</t>
  </si>
  <si>
    <t>46602742</t>
  </si>
  <si>
    <t>119001421</t>
  </si>
  <si>
    <t>Dočasné zajištění kabelů a kabelových tratí ze 3 volně ložených kabelů</t>
  </si>
  <si>
    <t>93451603</t>
  </si>
  <si>
    <t>4*1,5</t>
  </si>
  <si>
    <t>120001101</t>
  </si>
  <si>
    <t>Příplatek za ztížení vykopávky v blízkosti podzemního vedení</t>
  </si>
  <si>
    <t>-1648609672</t>
  </si>
  <si>
    <t>4*1,5*1,5</t>
  </si>
  <si>
    <t>121101101</t>
  </si>
  <si>
    <t>Sejmutí ornice s přemístěním na vzdálenost do 50 m</t>
  </si>
  <si>
    <t>1182581742</t>
  </si>
  <si>
    <t>9,0*1,0*0,2</t>
  </si>
  <si>
    <t>132201202</t>
  </si>
  <si>
    <t>Hloubení rýh š do 2000 mm v hornině tř. 3 objemu do 1000 m3</t>
  </si>
  <si>
    <t>-483256966</t>
  </si>
  <si>
    <t>"řad" (2,10+2,23)*1,91+(2,23+2,20)*2,97+(2,20+1,70)*4,29+(1,70+1,70)*51,61</t>
  </si>
  <si>
    <t>"přípojky - odhad hloubky konců přípojek" (1,70+1,60)*15,0</t>
  </si>
  <si>
    <t>Mezisoučet</t>
  </si>
  <si>
    <t>263,132*1,0*0,5</t>
  </si>
  <si>
    <t>"odpočet ornice" -0,2*1,0*9,0</t>
  </si>
  <si>
    <t>"odpočet asfaltu" -0,45*1,0*1,0</t>
  </si>
  <si>
    <t>129,316*0,5</t>
  </si>
  <si>
    <t>132201209</t>
  </si>
  <si>
    <t>Příplatek za lepivost k hloubení rýh š do 2000 mm v hornině tř. 3</t>
  </si>
  <si>
    <t>94119507</t>
  </si>
  <si>
    <t>132301202</t>
  </si>
  <si>
    <t>Hloubení rýh š do 2000 mm v hornině tř. 4 objemu do 1000 m3</t>
  </si>
  <si>
    <t>1158279891</t>
  </si>
  <si>
    <t>129,316*0,4</t>
  </si>
  <si>
    <t>132301209</t>
  </si>
  <si>
    <t>Příplatek za lepivost k hloubení rýh š do 2000 mm v hornině tř. 4</t>
  </si>
  <si>
    <t>-10336836</t>
  </si>
  <si>
    <t>132401201</t>
  </si>
  <si>
    <t>Hloubení rýh š do 2000 mm v hornině tř. 5</t>
  </si>
  <si>
    <t>1507579330</t>
  </si>
  <si>
    <t>129,316*0,1</t>
  </si>
  <si>
    <t>151101101</t>
  </si>
  <si>
    <t>Zřízení příložného pažení a rozepření stěn rýh hl do 2 m</t>
  </si>
  <si>
    <t>-1460120848</t>
  </si>
  <si>
    <t>263,132*0,5</t>
  </si>
  <si>
    <t>151101111</t>
  </si>
  <si>
    <t>Odstranění příložného pažení a rozepření stěn rýh hl do 2 m</t>
  </si>
  <si>
    <t>2061312959</t>
  </si>
  <si>
    <t>161101101</t>
  </si>
  <si>
    <t>Svislé přemístění výkopku z horniny tř. 1 až 4 hl výkopu do 2,5 m</t>
  </si>
  <si>
    <t>-439684923</t>
  </si>
  <si>
    <t>64,658+51,726</t>
  </si>
  <si>
    <t>161101151</t>
  </si>
  <si>
    <t>Svislé přemístění výkopku z horniny tř. 5 až 7 hl výkopu do 2,5 m</t>
  </si>
  <si>
    <t>-1339401747</t>
  </si>
  <si>
    <t>162701105</t>
  </si>
  <si>
    <t>Vodorovné přemístění do 10000 m výkopku/sypaniny z horniny tř. 1 až 4</t>
  </si>
  <si>
    <t>1263843921</t>
  </si>
  <si>
    <t>116,384-70,168</t>
  </si>
  <si>
    <t>162701155</t>
  </si>
  <si>
    <t>Vodorovné přemístění do 10000 m výkopku/sypaniny z horniny tř. 5 až 7</t>
  </si>
  <si>
    <t>-1679980067</t>
  </si>
  <si>
    <t>171201201</t>
  </si>
  <si>
    <t>Uložení sypaniny na skládky</t>
  </si>
  <si>
    <t>219979218</t>
  </si>
  <si>
    <t>129,316-70,168</t>
  </si>
  <si>
    <t>171201211</t>
  </si>
  <si>
    <t>Poplatek za uložení odpadu ze sypaniny na skládce (skládkovné)</t>
  </si>
  <si>
    <t>-1208605847</t>
  </si>
  <si>
    <t>59,148*1,9</t>
  </si>
  <si>
    <t>174101101</t>
  </si>
  <si>
    <t>Zásyp jam, šachet rýh nebo kolem objektů sypaninou se zhutněním</t>
  </si>
  <si>
    <t>1220183420</t>
  </si>
  <si>
    <t>"výkop celkem" 116,384+12,932</t>
  </si>
  <si>
    <t>"potrubí d90" -(0,49+0,45)*1,0*4,88</t>
  </si>
  <si>
    <t>"potrubí d90" -(0,49+0,20)*1,0*18,34</t>
  </si>
  <si>
    <t>"potrubí d90" -(0,49+0,45)*1,0*37,56</t>
  </si>
  <si>
    <t>"potrubí d40" -0,440*1,0*15,0</t>
  </si>
  <si>
    <t>175101101</t>
  </si>
  <si>
    <t>Obsyp potrubí bez prohození sypaniny z hornin tř. 1 až 4 uloženým do 3 m od kraje výkopu</t>
  </si>
  <si>
    <t>-1039617850</t>
  </si>
  <si>
    <t>"potrubí d90" 0,39*1,0*60,78</t>
  </si>
  <si>
    <t>"potrubí d40" 0,34*1,0*15,0</t>
  </si>
  <si>
    <t>583313450</t>
  </si>
  <si>
    <t>kamenivo těžené drobné frakce 0-4</t>
  </si>
  <si>
    <t>-1046311435</t>
  </si>
  <si>
    <t>28,804*1,01*1,1*1,89</t>
  </si>
  <si>
    <t>180401211</t>
  </si>
  <si>
    <t>Založení lučního trávníku výsevem v rovině a ve svahu do 1:5</t>
  </si>
  <si>
    <t>493716411</t>
  </si>
  <si>
    <t>9,0*1,0</t>
  </si>
  <si>
    <t>181301103</t>
  </si>
  <si>
    <t>Rozprostření ornice tl vrstvy do 200 mm pl do 500 m2 v rovině nebo ve svahu do 1:5</t>
  </si>
  <si>
    <t>1719878226</t>
  </si>
  <si>
    <t>005724700</t>
  </si>
  <si>
    <t>osivo směs travní univerzál</t>
  </si>
  <si>
    <t>1417587713</t>
  </si>
  <si>
    <t>9,0*0,03*1,08</t>
  </si>
  <si>
    <t xml:space="preserve"> Vodorovné konstrukce</t>
  </si>
  <si>
    <t>451573111</t>
  </si>
  <si>
    <t>Lože pod potrubí otevřený výkop ze štěrkopísku</t>
  </si>
  <si>
    <t>1673922630</t>
  </si>
  <si>
    <t>"potrubí d90" 0,1*1,0*60,78</t>
  </si>
  <si>
    <t>"potrubí d40" 0,1*1,0*15,0</t>
  </si>
  <si>
    <t>452313121</t>
  </si>
  <si>
    <t>Podkladní bloky z betonu prostého tř. C 8/10 otevřený výkop</t>
  </si>
  <si>
    <t>-457202881</t>
  </si>
  <si>
    <t>0,5*0,7*0,5*1</t>
  </si>
  <si>
    <t>452353101</t>
  </si>
  <si>
    <t>Bednění podkladních bloků otevřený výkop</t>
  </si>
  <si>
    <t>-1445784161</t>
  </si>
  <si>
    <t>(0,5+0,7)*2*0,5*1</t>
  </si>
  <si>
    <t xml:space="preserve"> Komunikace pozemní</t>
  </si>
  <si>
    <t>564871116R</t>
  </si>
  <si>
    <t>Podklad ze štěrkodrtě ŠDa tl. 200 mm</t>
  </si>
  <si>
    <t>1166262360</t>
  </si>
  <si>
    <t>"nutno ověřit konstrukční vrstvy komunikace" 1,0</t>
  </si>
  <si>
    <t>564952111</t>
  </si>
  <si>
    <t>Podklad z mechanicky zpevněného kameniva MZK tl 150 mm</t>
  </si>
  <si>
    <t>-802433357</t>
  </si>
  <si>
    <t>56515511R</t>
  </si>
  <si>
    <t>Asfaltový beton vrstva podkladní ACP 16+ (obalované kamenivo OKS) tl 60 mm š do 3 m</t>
  </si>
  <si>
    <t>-792863662</t>
  </si>
  <si>
    <t>573231111</t>
  </si>
  <si>
    <t>Postřik živičný spojovací ze silniční emulze v množství 0,70 kg/m2</t>
  </si>
  <si>
    <t>219854787</t>
  </si>
  <si>
    <t>57713411R</t>
  </si>
  <si>
    <t>Asfaltový beton vrstva obrusná ACO 11+ (ABS) tř. I tl 40 mm š do 3 m z nemodifikovaného asfaltu</t>
  </si>
  <si>
    <t>2112165285</t>
  </si>
  <si>
    <t>599142111</t>
  </si>
  <si>
    <t>Úprava zálivky dilatačních nebo pracovních spár v cementobetonovém krytu hl do 40 mm š do 40 mm</t>
  </si>
  <si>
    <t>542876641</t>
  </si>
  <si>
    <t xml:space="preserve"> Trubní vedení</t>
  </si>
  <si>
    <t>857242122</t>
  </si>
  <si>
    <t>Montáž litinových tvarovek jednoosých přírubových otevřený výkop DN 80</t>
  </si>
  <si>
    <t>461788915</t>
  </si>
  <si>
    <t>552518100</t>
  </si>
  <si>
    <t>koleno přírubové s patkou pro připojení k hydrantu 80/90 mm</t>
  </si>
  <si>
    <t>-1074752838</t>
  </si>
  <si>
    <t>871171211</t>
  </si>
  <si>
    <t>Montáž potrubí z PE100 SDR 11 otevřený výkop svařovaných elektrotvarovkou D 40 x 3,7 mm</t>
  </si>
  <si>
    <t>697122945</t>
  </si>
  <si>
    <t>286136614</t>
  </si>
  <si>
    <t>potrubí vodovodní PE 100 XSC 50, SDR 11, 40 x 3,7 mm</t>
  </si>
  <si>
    <t>-2051734390</t>
  </si>
  <si>
    <t>15,0*1,015</t>
  </si>
  <si>
    <t>871241221</t>
  </si>
  <si>
    <t>Montáž potrubí z PE100 SDR 17 otevřený výkop svařovaných elektrotvarovkou D 90 x 5,4 mm</t>
  </si>
  <si>
    <t>-1453552658</t>
  </si>
  <si>
    <t>286136621</t>
  </si>
  <si>
    <t>potrubí vodovodní PE 100 RC dle PAS 1075, SDR 17, 90 x 5,4 mm (podrobná tech. specifikace viz PD)</t>
  </si>
  <si>
    <t>-1432504464</t>
  </si>
  <si>
    <t>60,8*1,015</t>
  </si>
  <si>
    <t>877171101</t>
  </si>
  <si>
    <t>Montáž elektrospojek na potrubí z PE trub d 40</t>
  </si>
  <si>
    <t>1122795196</t>
  </si>
  <si>
    <t>"potrubí v návinu, rezerva 2 ks" 2</t>
  </si>
  <si>
    <t>286159700</t>
  </si>
  <si>
    <t>elektrospojka SDR 11, PE 100, PN 16 d 40</t>
  </si>
  <si>
    <t>-651651656</t>
  </si>
  <si>
    <t>2,0*1,015</t>
  </si>
  <si>
    <t>877171118</t>
  </si>
  <si>
    <t>Montáž elektrozáslepek na potrubí z PE trub d 40</t>
  </si>
  <si>
    <t>1404488910</t>
  </si>
  <si>
    <t>286150210</t>
  </si>
  <si>
    <t xml:space="preserve">elektrozáslepka,  PE 100, d 40</t>
  </si>
  <si>
    <t>1458164135</t>
  </si>
  <si>
    <t>3,0*1,015</t>
  </si>
  <si>
    <t>877241101</t>
  </si>
  <si>
    <t>Montáž elektrospojek na potrubí z PE trub d 90</t>
  </si>
  <si>
    <t>-1556633965</t>
  </si>
  <si>
    <t>"potrubí v návinu, rezerva 3 ks" 3+2</t>
  </si>
  <si>
    <t>286159740</t>
  </si>
  <si>
    <t>elektrospojka SDR 11, PE 100, PN 16 d 90</t>
  </si>
  <si>
    <t>925439077</t>
  </si>
  <si>
    <t>3*1,015</t>
  </si>
  <si>
    <t>286123423R</t>
  </si>
  <si>
    <t xml:space="preserve">integrovaný nákružek lemový s přírubou  PE100 SDR11 d90/DN80</t>
  </si>
  <si>
    <t>-1578388015</t>
  </si>
  <si>
    <t>2*1,015</t>
  </si>
  <si>
    <t>891241112</t>
  </si>
  <si>
    <t>Montáž vodovodních šoupátek otevřený výkop DN 80</t>
  </si>
  <si>
    <t>-1520444568</t>
  </si>
  <si>
    <t>422211161</t>
  </si>
  <si>
    <t>šoupátko s přírubami, voda, DN 80 mm PN16</t>
  </si>
  <si>
    <t>1699297606</t>
  </si>
  <si>
    <t>891247111</t>
  </si>
  <si>
    <t>Montáž hydrantů podzemních DN 80</t>
  </si>
  <si>
    <t>-820795466</t>
  </si>
  <si>
    <t>422735940</t>
  </si>
  <si>
    <t>hydrant podzemní DN80 PN16 tvárná litina, dvojitý uzávěr s koulí</t>
  </si>
  <si>
    <t>332102242</t>
  </si>
  <si>
    <t>891249111</t>
  </si>
  <si>
    <t>Montáž navrtávacích pasů na potrubí z jakýchkoli trub DN 80</t>
  </si>
  <si>
    <t>-2141541883</t>
  </si>
  <si>
    <t>286140577</t>
  </si>
  <si>
    <t>tvarovka navrtávací odbočkový ventil s prodlouženým hrdlem d90-40</t>
  </si>
  <si>
    <t>2135546097</t>
  </si>
  <si>
    <t>891399111</t>
  </si>
  <si>
    <t>Montáž navrtávacích pasů na potrubí z jakýchkoli trub DN 400</t>
  </si>
  <si>
    <t>-1632137297</t>
  </si>
  <si>
    <t>422735851</t>
  </si>
  <si>
    <t>univerzální navrtávací pasy s přírubovým výstupem z tvárné litiny, pro vodovodní litinové potrubí 400/80</t>
  </si>
  <si>
    <t>221818694</t>
  </si>
  <si>
    <t>892233111</t>
  </si>
  <si>
    <t>Proplach a desinfekce vodovodního potrubí DN od 40 do 70</t>
  </si>
  <si>
    <t>1566849734</t>
  </si>
  <si>
    <t>892241111</t>
  </si>
  <si>
    <t>Tlaková zkouška vodovodního potrubí do 80</t>
  </si>
  <si>
    <t>-1342682235</t>
  </si>
  <si>
    <t>60,8+15,0</t>
  </si>
  <si>
    <t>892273122</t>
  </si>
  <si>
    <t>Proplach a dezinfekce vodovodního potrubí DN od 80 do 125</t>
  </si>
  <si>
    <t>-1751579269</t>
  </si>
  <si>
    <t>892372111</t>
  </si>
  <si>
    <t>Zabezpečení konců vodovodního potrubí DN do 300 při tlakových zkouškách</t>
  </si>
  <si>
    <t>-1830653976</t>
  </si>
  <si>
    <t>899401111</t>
  </si>
  <si>
    <t>Osazení poklopů litinových ventilových</t>
  </si>
  <si>
    <t>-1274466462</t>
  </si>
  <si>
    <t>422914021</t>
  </si>
  <si>
    <t>uliční poklop ventilový</t>
  </si>
  <si>
    <t>1033038358</t>
  </si>
  <si>
    <t>422910823</t>
  </si>
  <si>
    <t>souprava zemní tuhá pro přípojky</t>
  </si>
  <si>
    <t>2049104549</t>
  </si>
  <si>
    <t>422926260</t>
  </si>
  <si>
    <t>podkladní deska univerzální</t>
  </si>
  <si>
    <t>434567155</t>
  </si>
  <si>
    <t>3+2</t>
  </si>
  <si>
    <t>899401112</t>
  </si>
  <si>
    <t>Osazení poklopů litinových šoupátkových</t>
  </si>
  <si>
    <t>82589453</t>
  </si>
  <si>
    <t>422914022</t>
  </si>
  <si>
    <t>uliční poklop šoupátkový</t>
  </si>
  <si>
    <t>-925133137</t>
  </si>
  <si>
    <t>899401113</t>
  </si>
  <si>
    <t>Osazení poklopů litinových hydrantových</t>
  </si>
  <si>
    <t>395782926</t>
  </si>
  <si>
    <t>422914023</t>
  </si>
  <si>
    <t>uliční poklop tuhý</t>
  </si>
  <si>
    <t>-1924594633</t>
  </si>
  <si>
    <t>422926261</t>
  </si>
  <si>
    <t>podkladní deska hydrantová</t>
  </si>
  <si>
    <t>-504339761</t>
  </si>
  <si>
    <t>899712111</t>
  </si>
  <si>
    <t>Orientační tabulky na zdivu</t>
  </si>
  <si>
    <t>-672661672</t>
  </si>
  <si>
    <t>1+3+2</t>
  </si>
  <si>
    <t xml:space="preserve"> Ostatní konstrukce a práce, bourání</t>
  </si>
  <si>
    <t>73</t>
  </si>
  <si>
    <t>919731121</t>
  </si>
  <si>
    <t>Zarovnání styčné plochy podkladu nebo krytu živičného tl do 50 mm</t>
  </si>
  <si>
    <t>-765189736</t>
  </si>
  <si>
    <t>919735112</t>
  </si>
  <si>
    <t>Řezání stávajícího živičného krytu hl do 100 mm</t>
  </si>
  <si>
    <t>1940025209</t>
  </si>
  <si>
    <t xml:space="preserve"> Přesun hmot</t>
  </si>
  <si>
    <t>75</t>
  </si>
  <si>
    <t>979082213</t>
  </si>
  <si>
    <t>1006649189</t>
  </si>
  <si>
    <t>979082219</t>
  </si>
  <si>
    <t>Příplatek ZKD 1 km u vodorovné dopravy suti po suchu do 1 km</t>
  </si>
  <si>
    <t>1002300475</t>
  </si>
  <si>
    <t>0,898*9</t>
  </si>
  <si>
    <t>77</t>
  </si>
  <si>
    <t>979087212</t>
  </si>
  <si>
    <t>Nakládání na dopravní prostředky pro vodorovnou dopravu suti</t>
  </si>
  <si>
    <t>1486535316</t>
  </si>
  <si>
    <t>997221855</t>
  </si>
  <si>
    <t>Poplatek za uložení odpadu z kameniva na skládce (skládkovné)</t>
  </si>
  <si>
    <t>-1525609137</t>
  </si>
  <si>
    <t>79</t>
  </si>
  <si>
    <t>997221845</t>
  </si>
  <si>
    <t>Poplatek za uložení odpadu z asfaltových povrchů na skládce (skládkovné)</t>
  </si>
  <si>
    <t>2117747145</t>
  </si>
  <si>
    <t>998276101</t>
  </si>
  <si>
    <t>Přesun hmot pro trubní vedení z trub z plastických hmot otevřený výkop</t>
  </si>
  <si>
    <t>863744142</t>
  </si>
  <si>
    <t xml:space="preserve"> Práce a dodávky M</t>
  </si>
  <si>
    <t>21-M</t>
  </si>
  <si>
    <t xml:space="preserve"> Elektromontáže</t>
  </si>
  <si>
    <t>81</t>
  </si>
  <si>
    <t>210800625</t>
  </si>
  <si>
    <t>Montáž vodičů CY 4 mm2 uložených volně</t>
  </si>
  <si>
    <t>79928614</t>
  </si>
  <si>
    <t>341408250</t>
  </si>
  <si>
    <t>vodič silový s Cu jádrem CY H07 V-U 4 mm2</t>
  </si>
  <si>
    <t>-1407392512</t>
  </si>
  <si>
    <t>46-M</t>
  </si>
  <si>
    <t xml:space="preserve"> Zemní práce při extr.mont.pracích</t>
  </si>
  <si>
    <t>83</t>
  </si>
  <si>
    <t>460490012</t>
  </si>
  <si>
    <t>Zakrytí potrubí výstražnou fólií PVC š 33cm</t>
  </si>
  <si>
    <t>-11954800</t>
  </si>
  <si>
    <t>003.2 - Kanalizace</t>
  </si>
  <si>
    <t xml:space="preserve">    3 -  Svislé a kompletní konstrukce</t>
  </si>
  <si>
    <t>49053398</t>
  </si>
  <si>
    <t>10,2*1,2*0,0001</t>
  </si>
  <si>
    <t>1703230713</t>
  </si>
  <si>
    <t>"asfalt" 25,9*1,2</t>
  </si>
  <si>
    <t>1246789433</t>
  </si>
  <si>
    <t>"asfalt" 25,9*1,8</t>
  </si>
  <si>
    <t>1282452214</t>
  </si>
  <si>
    <t>-539755588</t>
  </si>
  <si>
    <t>235233570</t>
  </si>
  <si>
    <t>119001402</t>
  </si>
  <si>
    <t>Dočasné zajištění potrubí ocelového nebo litinového DN do 500</t>
  </si>
  <si>
    <t>-1384912422</t>
  </si>
  <si>
    <t>1*1,5</t>
  </si>
  <si>
    <t>1807842692</t>
  </si>
  <si>
    <t>5*1,5</t>
  </si>
  <si>
    <t>-1031811636</t>
  </si>
  <si>
    <t>6*1,5*1,5</t>
  </si>
  <si>
    <t>-602893020</t>
  </si>
  <si>
    <t>10,2*1,2*0,2</t>
  </si>
  <si>
    <t>1742258602</t>
  </si>
  <si>
    <t>"přeložka kanalizace" (3,10+4,14)*23,28</t>
  </si>
  <si>
    <t>"kanalizace" (4,14+4,12)*2,5+(4,12+4,26)*1,5+(4,26+4,06)*3,05+(4,06+2,59)*29,75+(2,59+2,54)*3,87+(2,54+1,97)*36,62</t>
  </si>
  <si>
    <t>"přípojky UV" (0,92+2,54)*1,5+(1,17+1,97)*2,8</t>
  </si>
  <si>
    <t>"přípojky RD" (2,67+2,94)*6,0+(2,22+2,8)*6,0+(1,87+1,93)*6,0</t>
  </si>
  <si>
    <t>710,552*1,2*0,5</t>
  </si>
  <si>
    <t>"odpočet ornice" -0,2*1,2*10,2</t>
  </si>
  <si>
    <t>"odpočet asfaltu" -0,45*1,2*25,9</t>
  </si>
  <si>
    <t>"rozšíření výkopu pro šachty" 1,103*4</t>
  </si>
  <si>
    <t>"rozšíření výkopu pro UV" 3,14*0,5*0,5*1,3*2</t>
  </si>
  <si>
    <t>416,35*0,5</t>
  </si>
  <si>
    <t>-1097296795</t>
  </si>
  <si>
    <t>-940938749</t>
  </si>
  <si>
    <t>416,35*0,4</t>
  </si>
  <si>
    <t>1104628216</t>
  </si>
  <si>
    <t>-85160376</t>
  </si>
  <si>
    <t>416,35*0,1</t>
  </si>
  <si>
    <t>151101102</t>
  </si>
  <si>
    <t>Zřízení příložného pažení a rozepření stěn rýh hl do 4 m</t>
  </si>
  <si>
    <t>-212963651</t>
  </si>
  <si>
    <t>"kanalizace samostatně" (4,14+4,12)*2,5</t>
  </si>
  <si>
    <t>"kanalizace v souběhu" (4,12+4,26)*1,5+(4,26+4,06)*3,05+(4,06+2,59)*29,75+(2,59+2,54)*3,87+(2,54+1,97)*36,62</t>
  </si>
  <si>
    <t>"přípojky UV samostatně" (0,92+2,54)*1,5+(1,17+1,97)*2,8</t>
  </si>
  <si>
    <t>"přípojky RD v souběhu" (2,67+2,94)*6,0+(2,22+2,8)*6,0+(1,87+1,93)*6,0</t>
  </si>
  <si>
    <t>168,547+20,65+13,982+(420,793+86,58)*0,5</t>
  </si>
  <si>
    <t>151101112</t>
  </si>
  <si>
    <t>Odstranění příložného pažení a rozepření stěn rýh hl do 4 m</t>
  </si>
  <si>
    <t>-306337848</t>
  </si>
  <si>
    <t>161101102</t>
  </si>
  <si>
    <t>Svislé přemístění výkopku z horniny tř. 1 až 4 hl výkopu do 4 m</t>
  </si>
  <si>
    <t>1227565394</t>
  </si>
  <si>
    <t>208,175+166,54</t>
  </si>
  <si>
    <t>161101152</t>
  </si>
  <si>
    <t>Svislé přemístění výkopku z horniny tř. 5 až 7 hl výkopu do 4 m</t>
  </si>
  <si>
    <t>1204390042</t>
  </si>
  <si>
    <t>Vodorovné přemístění do 10000 m výkopku z horniny tř. 1 až 4</t>
  </si>
  <si>
    <t>-1165047714</t>
  </si>
  <si>
    <t>374,715-283,072</t>
  </si>
  <si>
    <t>Vodorovné přemístění do 10000 m výkopku z horniny tř. 5 až 7</t>
  </si>
  <si>
    <t>-782115999</t>
  </si>
  <si>
    <t>1522743605</t>
  </si>
  <si>
    <t>416,35-283,072</t>
  </si>
  <si>
    <t>-756671807</t>
  </si>
  <si>
    <t>133,278*1,9</t>
  </si>
  <si>
    <t>-1114331896</t>
  </si>
  <si>
    <t>"výkop celkem" 416,35</t>
  </si>
  <si>
    <t>"DN300" -0,7*1,2*23,28</t>
  </si>
  <si>
    <t>"odpočet 0,45 m od UT"</t>
  </si>
  <si>
    <t>"DN250" -(0,65+0,45)*1,2*5,27</t>
  </si>
  <si>
    <t>"DN250" -(0,65+0,17)*1,2*49,02</t>
  </si>
  <si>
    <t>"DN250" -(0,65+0,45)*1,2*23,0</t>
  </si>
  <si>
    <t>"DN150" -0,55*1,2*22,3</t>
  </si>
  <si>
    <t>"šachty" -3,14*0,6*0,6*11,45</t>
  </si>
  <si>
    <t>"UV" -3,14*0,25*0,25*1,3*2</t>
  </si>
  <si>
    <t>620286982</t>
  </si>
  <si>
    <t>"DN300" 0,60*1,2*(23,28-1)</t>
  </si>
  <si>
    <t>"DN250" 0,55*1,2*(77,29-3)</t>
  </si>
  <si>
    <t>"DN150" 0,45*1,2*22,3</t>
  </si>
  <si>
    <t>583313501</t>
  </si>
  <si>
    <t>lomová prosívka</t>
  </si>
  <si>
    <t>1968333238</t>
  </si>
  <si>
    <t>77,115*1,01*1,1</t>
  </si>
  <si>
    <t>-925171957</t>
  </si>
  <si>
    <t>10,2*1,2</t>
  </si>
  <si>
    <t>461383829</t>
  </si>
  <si>
    <t>222530719</t>
  </si>
  <si>
    <t>12,24*0,03*1,08</t>
  </si>
  <si>
    <t xml:space="preserve"> Svislé a kompletní konstrukce</t>
  </si>
  <si>
    <t>358315114</t>
  </si>
  <si>
    <t>Bourání šachty, stoky kompletní nebo otvorů z prostého betonu plochy do 4 m2</t>
  </si>
  <si>
    <t>-1645192466</t>
  </si>
  <si>
    <t>3,14*0,6*0,6*3,1</t>
  </si>
  <si>
    <t>359901111</t>
  </si>
  <si>
    <t>Vyčištění stok</t>
  </si>
  <si>
    <t>1516252986</t>
  </si>
  <si>
    <t>100,57+22,3</t>
  </si>
  <si>
    <t>359901211</t>
  </si>
  <si>
    <t>Monitoring stoky jakékoli výšky na nové kanalizaci</t>
  </si>
  <si>
    <t>-1167877821</t>
  </si>
  <si>
    <t>735793035</t>
  </si>
  <si>
    <t>"DN300" 0,10*1,2*(23,28-1)</t>
  </si>
  <si>
    <t>"DN250" 0,10*1,2*(77,29-3)</t>
  </si>
  <si>
    <t>"DN150" 0,10*1,2*22,3</t>
  </si>
  <si>
    <t>-1377401203</t>
  </si>
  <si>
    <t>"asfalt - konstrukční vrstvy nutno upřesnit" 25,9*1,2</t>
  </si>
  <si>
    <t>1960567367</t>
  </si>
  <si>
    <t>-1003220689</t>
  </si>
  <si>
    <t>2132498873</t>
  </si>
  <si>
    <t>-2029862243</t>
  </si>
  <si>
    <t>1770235480</t>
  </si>
  <si>
    <t>25,3*2+0,6</t>
  </si>
  <si>
    <t>837314111</t>
  </si>
  <si>
    <t>Montáž kameninových útesů s hrdlem DN 150</t>
  </si>
  <si>
    <t>2145110692</t>
  </si>
  <si>
    <t>837365122R</t>
  </si>
  <si>
    <t>Výsek na stávajícím potrubí do DN 300</t>
  </si>
  <si>
    <t>1740101072</t>
  </si>
  <si>
    <t>871350410</t>
  </si>
  <si>
    <t xml:space="preserve">Montáž kanalizačního potrubí korugovaného SN 10  z polypropylenu DN 200</t>
  </si>
  <si>
    <t>-1865923573</t>
  </si>
  <si>
    <t>286147180</t>
  </si>
  <si>
    <t>trubka kanalizační žebrovaná ULTRA RIB 2 DIN (PP) vnitřní průměr 150mm, dl. 5m</t>
  </si>
  <si>
    <t>-1717046662</t>
  </si>
  <si>
    <t>22,3/5*1,093</t>
  </si>
  <si>
    <t>871360410</t>
  </si>
  <si>
    <t>Montáž kanalizačního potrubí korugovaného SN 10 z polypropylenu DN 250</t>
  </si>
  <si>
    <t>-646092784</t>
  </si>
  <si>
    <t>286147260</t>
  </si>
  <si>
    <t>trubka kanalizační žebrovaná ULTRA RIB 2 DIN (PP) vnitřní průměr 250mm, dl. 5m</t>
  </si>
  <si>
    <t>-1757104240</t>
  </si>
  <si>
    <t>77,3/5*1,093</t>
  </si>
  <si>
    <t>877360420</t>
  </si>
  <si>
    <t>Montáž odboček na potrubí z PP trub korugovaných DN 250</t>
  </si>
  <si>
    <t>810604946</t>
  </si>
  <si>
    <t>286147690</t>
  </si>
  <si>
    <t>odbočka 45st. UREA/UR 250/150mm pro potrubí kanalizační žebrované ULTRA RIB</t>
  </si>
  <si>
    <t>510670837</t>
  </si>
  <si>
    <t>877310430</t>
  </si>
  <si>
    <t>Montáž spojek na potrubí z PP trub korugovaných DN 150</t>
  </si>
  <si>
    <t>-447346003</t>
  </si>
  <si>
    <t>286147811</t>
  </si>
  <si>
    <t>hrdlová zátka plastová PP DN 150</t>
  </si>
  <si>
    <t>-1761446716</t>
  </si>
  <si>
    <t>831372121</t>
  </si>
  <si>
    <t>Montáž potrubí z trub kameninových hrdlových s integrovaným těsněním výkop sklon do 20 % DN 300</t>
  </si>
  <si>
    <t>-1879616219</t>
  </si>
  <si>
    <t>597107070</t>
  </si>
  <si>
    <t>trouba kameninová glazovaná DN300mm L2,50m spojovací systém C Třída 240</t>
  </si>
  <si>
    <t>99850035</t>
  </si>
  <si>
    <t>877310410</t>
  </si>
  <si>
    <t>Montáž kolen na potrubí z PP trub korugovaných DN 150</t>
  </si>
  <si>
    <t>700356869</t>
  </si>
  <si>
    <t>286147580</t>
  </si>
  <si>
    <t>koleno 45st. URB 160mm pro potrubí kanalizační žebrované ULTRA RIB</t>
  </si>
  <si>
    <t>1437160153</t>
  </si>
  <si>
    <t>892351111</t>
  </si>
  <si>
    <t>Tlaková zkouška vodou potrubí DN 150 nebo 200</t>
  </si>
  <si>
    <t>-544419585</t>
  </si>
  <si>
    <t xml:space="preserve">Zabezpečení konců  potrubí DN do 300 při tlakových zkouškách</t>
  </si>
  <si>
    <t>-792642514</t>
  </si>
  <si>
    <t>892381111</t>
  </si>
  <si>
    <t>Tlaková zkouška vodou potrubí DN 250, DN 300 nebo 350</t>
  </si>
  <si>
    <t>-1728364040</t>
  </si>
  <si>
    <t>23,3+77,3</t>
  </si>
  <si>
    <t>892585111</t>
  </si>
  <si>
    <t>Zkouška těsnosti kanalizace DN do 300, vodou</t>
  </si>
  <si>
    <t>1925699397</t>
  </si>
  <si>
    <t>23,3+77,3+22,3</t>
  </si>
  <si>
    <t>893703111</t>
  </si>
  <si>
    <t>Zkouška průchodnosti potrubí do DN 300, vodou</t>
  </si>
  <si>
    <t>1889264210</t>
  </si>
  <si>
    <t>894118001</t>
  </si>
  <si>
    <t>Příplatek ZKD 0,60 m výšky vstupu na potrubí</t>
  </si>
  <si>
    <t>-560760828</t>
  </si>
  <si>
    <t>894411121</t>
  </si>
  <si>
    <t>Zřízení šachet kanalizačních z betonových dílců na potrubí DN nad 200 do 300 dno beton tř. C 25/30</t>
  </si>
  <si>
    <t>779256247</t>
  </si>
  <si>
    <t>896211112</t>
  </si>
  <si>
    <t>Spadiště kanalizační z betonu kruhové jednoduché dno beton tř. C 25/30 horní potrubí DN 250 nebo 300</t>
  </si>
  <si>
    <t>1324293363</t>
  </si>
  <si>
    <t>896290113</t>
  </si>
  <si>
    <t>Příplatek ke spadišti jednoduchému nebo bočnímu ZKD 300 mm výšky</t>
  </si>
  <si>
    <t>1984175581</t>
  </si>
  <si>
    <t>899104111</t>
  </si>
  <si>
    <t>Osazení poklopů litinových nebo ocelových včetně rámů hmotnosti nad 150 kg</t>
  </si>
  <si>
    <t>-607247631</t>
  </si>
  <si>
    <t>592246601</t>
  </si>
  <si>
    <t>poklop šachtový D 400 BEGU-DIN</t>
  </si>
  <si>
    <t>-1477396642</t>
  </si>
  <si>
    <t>59224338</t>
  </si>
  <si>
    <t>dno betonové šachty kanalizační přímé TBZ-Q.1 100/500 KOM tl. 15 cm</t>
  </si>
  <si>
    <t>1986303465</t>
  </si>
  <si>
    <t>59224336</t>
  </si>
  <si>
    <t>dno betonové šachty kanalizační přímé TBZ-Q.1 100/525 KOM tl. 15 cm</t>
  </si>
  <si>
    <t>1454237322</t>
  </si>
  <si>
    <t>592243480</t>
  </si>
  <si>
    <t>těsnění elastometrové pro spojení šachetních dílů EMT DN 1000</t>
  </si>
  <si>
    <t>162580346</t>
  </si>
  <si>
    <t>592243050</t>
  </si>
  <si>
    <t>skruž betonová šachetní TBS-Q.1 100/25 D100x25x12 cm</t>
  </si>
  <si>
    <t>1856671348</t>
  </si>
  <si>
    <t>592243060</t>
  </si>
  <si>
    <t>skruž betonová šachetní TBS-Q.1 100/50 D100x50x12 cm</t>
  </si>
  <si>
    <t>1071247831</t>
  </si>
  <si>
    <t>592243070</t>
  </si>
  <si>
    <t>skruž betonová šachetní TBS-Q.1 100/100 D100x100x12 cm</t>
  </si>
  <si>
    <t>515394337</t>
  </si>
  <si>
    <t>592243120</t>
  </si>
  <si>
    <t>konus šachetní betonový TBR-Q.1 100-63/58/12 KPS 100x62,5x58 cm</t>
  </si>
  <si>
    <t>9617349</t>
  </si>
  <si>
    <t>592243231</t>
  </si>
  <si>
    <t>prstenec šachetní betonový vyrovnávací TBW-Q.1 63/12 62,5 x 12 x 12 cm</t>
  </si>
  <si>
    <t>1079737664</t>
  </si>
  <si>
    <t>592243210</t>
  </si>
  <si>
    <t>prstenec šachetní betonový vyrovnávací TBW-Q.1 63/8 62,5 x 12 x 8 cm</t>
  </si>
  <si>
    <t>306635932</t>
  </si>
  <si>
    <t>592243230</t>
  </si>
  <si>
    <t>prstenec šachetní betonový vyrovnávací TBW-Q.1 63/10 62,5 x 12 x 10 cm</t>
  </si>
  <si>
    <t>834276211</t>
  </si>
  <si>
    <t>895941111</t>
  </si>
  <si>
    <t>Zřízení vpusti kanalizační uliční z betonových dílců typ UV-50 normální</t>
  </si>
  <si>
    <t>-1072310995</t>
  </si>
  <si>
    <t>899204111</t>
  </si>
  <si>
    <t>Osazení mříží litinových včetně rámů a košů na bahno hmotnosti nad 150 kg</t>
  </si>
  <si>
    <t>-21761704</t>
  </si>
  <si>
    <t>592238640</t>
  </si>
  <si>
    <t>prstenec betonový pro uliční vpusť vyrovnávací TBV-Q 390/60/10a, 39x6x13 cm</t>
  </si>
  <si>
    <t>-437844381</t>
  </si>
  <si>
    <t>592238580</t>
  </si>
  <si>
    <t>skruž betonová pro uliční vpusť horní TBV-Q 450/570/5d, 45x57x5 cm</t>
  </si>
  <si>
    <t>-1601537588</t>
  </si>
  <si>
    <t>592238540</t>
  </si>
  <si>
    <t>skruž betonová pro uliční vpusť s výtokovým otvorem PVC TBV-Q 450/350/3a, 45x35x5 cm</t>
  </si>
  <si>
    <t>1606360818</t>
  </si>
  <si>
    <t>592238520</t>
  </si>
  <si>
    <t>dno betonové pro uliční vpusť s kalovou prohlubní TBV-Q 2a 45x30x5 cm</t>
  </si>
  <si>
    <t>892174784</t>
  </si>
  <si>
    <t>592238740</t>
  </si>
  <si>
    <t>koš pozink. C3 DIN 4052, vysoký, pro rám 500/500</t>
  </si>
  <si>
    <t>172056613</t>
  </si>
  <si>
    <t>592238760</t>
  </si>
  <si>
    <t>rám zabetonovaný DIN 19583-9 500/500 mm</t>
  </si>
  <si>
    <t>-505371865</t>
  </si>
  <si>
    <t>592238780</t>
  </si>
  <si>
    <t>mříž M1 D400 DIN 19583-13, 500/500 mm</t>
  </si>
  <si>
    <t>-1968137437</t>
  </si>
  <si>
    <t>899104211</t>
  </si>
  <si>
    <t>Demontáž poklopů litinových nebo ocelových včetně rámů hmotnosti přes 150 kg</t>
  </si>
  <si>
    <t>1677860169</t>
  </si>
  <si>
    <t>85</t>
  </si>
  <si>
    <t>-1700626723</t>
  </si>
  <si>
    <t>-1065081811</t>
  </si>
  <si>
    <t>87</t>
  </si>
  <si>
    <t>969021131</t>
  </si>
  <si>
    <t>Vybourání kanalizačního potrubí DN do 300</t>
  </si>
  <si>
    <t>-1074966537</t>
  </si>
  <si>
    <t>991905R</t>
  </si>
  <si>
    <t>Přepojení stáv. přípojek do přeložky kanalizace</t>
  </si>
  <si>
    <t>-974772151</t>
  </si>
  <si>
    <t>"dle zakreslení stáv. kanalizace není do úseku zaústěna žádná stáv. přípojka, rezerva 1 ks" 1</t>
  </si>
  <si>
    <t>89</t>
  </si>
  <si>
    <t>744106012</t>
  </si>
  <si>
    <t>117609805</t>
  </si>
  <si>
    <t>39,508*9</t>
  </si>
  <si>
    <t>976019235</t>
  </si>
  <si>
    <t>783431545</t>
  </si>
  <si>
    <t>93</t>
  </si>
  <si>
    <t>677783420</t>
  </si>
  <si>
    <t>997221815</t>
  </si>
  <si>
    <t>Poplatek za uložení betonového odpadu na skládce (skládkovné)</t>
  </si>
  <si>
    <t>-1780849199</t>
  </si>
  <si>
    <t>95</t>
  </si>
  <si>
    <t>1999105783</t>
  </si>
  <si>
    <t>998275101</t>
  </si>
  <si>
    <t>Přesun hmot pro trubní vedení z trub kameninových otevřený výkop</t>
  </si>
  <si>
    <t>2040819349</t>
  </si>
  <si>
    <t>004 - VO - rozpočet</t>
  </si>
  <si>
    <t>M21 - Elektromontáže</t>
  </si>
  <si>
    <t>M46 - Zemní práce při montážích</t>
  </si>
  <si>
    <t>M21</t>
  </si>
  <si>
    <t>Elektromontáže</t>
  </si>
  <si>
    <t>210810005R00</t>
  </si>
  <si>
    <t>Kabel CYKY-m 750 V 3 x 1,5 mm2 volně uložený</t>
  </si>
  <si>
    <t>34111030R</t>
  </si>
  <si>
    <t>Kabel silový s Cu jádrem 750 V CYKY 3 x 1,5 mm2</t>
  </si>
  <si>
    <t>210810013R00</t>
  </si>
  <si>
    <t>Kabel CYKY-m 750 V 4 x 10 mm2 volně uložený</t>
  </si>
  <si>
    <t>34111076R</t>
  </si>
  <si>
    <t>Kabel silový s Cu jádrem 750 V CYKY 4 x10 mm2</t>
  </si>
  <si>
    <t>210010124R00</t>
  </si>
  <si>
    <t>Trubka ochranná z PE, uložená volně, DN do 80 mm</t>
  </si>
  <si>
    <t>3457114703R</t>
  </si>
  <si>
    <t>Trubka kabelová ohebná korugovaná chránička z HDPE, DN75mm</t>
  </si>
  <si>
    <t>210220022R00</t>
  </si>
  <si>
    <t>Vedení uzemňovací v zemi FeZn, D 8 - 10 mm</t>
  </si>
  <si>
    <t>35441100R</t>
  </si>
  <si>
    <t>Drát pozinkovaný FeZn D8 mm 1m=0,4kg</t>
  </si>
  <si>
    <t>210220301R00</t>
  </si>
  <si>
    <t>Svorka hromosvodová do 2 šroubů /SS, SZ, SO/</t>
  </si>
  <si>
    <t>35441885R</t>
  </si>
  <si>
    <t>Svorka spojovací SS pro lano d 8-10 mm</t>
  </si>
  <si>
    <t>35441895R</t>
  </si>
  <si>
    <t xml:space="preserve">Svorka připojovací SP  kovových částí d 6-12 mm</t>
  </si>
  <si>
    <t>210204002R00</t>
  </si>
  <si>
    <t>Stožár osvětlovací sadový - ocelový</t>
  </si>
  <si>
    <t>31674050R</t>
  </si>
  <si>
    <t>Stožár sadový bezpaticový, žár. zinkovaný, 5m, 133/89/60</t>
  </si>
  <si>
    <t>210204201R00</t>
  </si>
  <si>
    <t>Elektrovýzbroj stožáru pro 1 okruh</t>
  </si>
  <si>
    <t>34579164R</t>
  </si>
  <si>
    <t>Stožárová svorkovnice 4pólová, s pojistkou 6A, do 16mm2</t>
  </si>
  <si>
    <t>210202030RV1</t>
  </si>
  <si>
    <t>Svítidlo veřejného osvětlení osazené na sadový , stožár</t>
  </si>
  <si>
    <t>34885112R</t>
  </si>
  <si>
    <t>Svítidlo PHILIPS UNISTREET BGP 202p, LED-4S, CLO, DN10/740 10LED 2000lm, NW(4000K), 13,5W, IP66</t>
  </si>
  <si>
    <t>34885111R</t>
  </si>
  <si>
    <t>Svítidlo PHILIPS UNISTREET BGP 202p, LED-4S, CLO, DW10/740 10LED 3000lm, NW(4000K), 22W, IP66</t>
  </si>
  <si>
    <t>210100251R00</t>
  </si>
  <si>
    <t>Ukončení celoplast. kabelů zákl./pás.do 4x10 mm2</t>
  </si>
  <si>
    <t>210100003R00</t>
  </si>
  <si>
    <t>Ukončení vodičů v rozvaděči + zapojení do 16 mm2</t>
  </si>
  <si>
    <t>34390101R</t>
  </si>
  <si>
    <t>Vulkanizační izolační páska 25mm x 5m</t>
  </si>
  <si>
    <t>005122030R</t>
  </si>
  <si>
    <t>Mechanizace</t>
  </si>
  <si>
    <t>Soubor</t>
  </si>
  <si>
    <t>005124010R</t>
  </si>
  <si>
    <t>Koordinační činnost</t>
  </si>
  <si>
    <t>005231010R</t>
  </si>
  <si>
    <t>Revize</t>
  </si>
  <si>
    <t>M46</t>
  </si>
  <si>
    <t>Zemní práce při montážích</t>
  </si>
  <si>
    <t>460050703R00</t>
  </si>
  <si>
    <t>Jáma do 2 m3 pro stožár veřejného osvětlení</t>
  </si>
  <si>
    <t>460082010RV1</t>
  </si>
  <si>
    <t>Betonový základ stožáru VO 3-5,5m, d600mm x 850mm, vč. trubky, bez výkopu</t>
  </si>
  <si>
    <t>460200163R00</t>
  </si>
  <si>
    <t>Výkop kabelové rýhy 35/80 cm</t>
  </si>
  <si>
    <t>460420361RV1</t>
  </si>
  <si>
    <t>Zřízení pískového lože, 8cm,pod i nad kabelem, bez zakrytí, do šířky rýhy 65cm</t>
  </si>
  <si>
    <t>460490012RT1</t>
  </si>
  <si>
    <t>Fólie výstražná z PVC, šířka 33 cm, fólie PVC šířka 33 cm</t>
  </si>
  <si>
    <t>460570143R00</t>
  </si>
  <si>
    <t>Zához rýhy 35/60 cm, hornina třídy 3, se zhutněním</t>
  </si>
  <si>
    <t>005 - VRN</t>
  </si>
  <si>
    <t>VRN - Vedlejší rozpočtové náklady</t>
  </si>
  <si>
    <t>Vedlejší rozpočtové náklady</t>
  </si>
  <si>
    <t>0100000R1</t>
  </si>
  <si>
    <t>Výškové a polohové vytýčení všech inženýrských sítí na staveništi a jejich ověření u správců</t>
  </si>
  <si>
    <t>kč</t>
  </si>
  <si>
    <t>512</t>
  </si>
  <si>
    <t>596583924</t>
  </si>
  <si>
    <t>0100000R2</t>
  </si>
  <si>
    <t>Vytýčení základních směrových a výškových bodů stavby</t>
  </si>
  <si>
    <t>-136854365</t>
  </si>
  <si>
    <t>0100000R3</t>
  </si>
  <si>
    <t>Zaměření skutečného provedení stavby</t>
  </si>
  <si>
    <t>1533948847</t>
  </si>
  <si>
    <t>0130000R1</t>
  </si>
  <si>
    <t>Dokumetace skutečného provedení stavby</t>
  </si>
  <si>
    <t>-1244425463</t>
  </si>
  <si>
    <t>0130000R2</t>
  </si>
  <si>
    <t>Fotodokumentace</t>
  </si>
  <si>
    <t>2033273797</t>
  </si>
  <si>
    <t>0300000R1</t>
  </si>
  <si>
    <t>Zařízení staveniště - vybavení (buňky, TOI), zabezpečení, zrušení staveniště, připojení na inženýrské sítě</t>
  </si>
  <si>
    <t>1876693400</t>
  </si>
  <si>
    <t>0300000R2</t>
  </si>
  <si>
    <t>Projednání dopravního opatření po dobu výstavby</t>
  </si>
  <si>
    <t>-1871948594</t>
  </si>
  <si>
    <t>0300000R3</t>
  </si>
  <si>
    <t>Úklid dokončené stavby a okolí</t>
  </si>
  <si>
    <t>-1396166880</t>
  </si>
  <si>
    <t>0300000R4</t>
  </si>
  <si>
    <t>Čištění veřejných komunikací po dobu výstavby</t>
  </si>
  <si>
    <t>662287280</t>
  </si>
  <si>
    <t>0400000R1</t>
  </si>
  <si>
    <t>Zkoušky hutnění konstrukce vozovky ( 2x pláň, 2x ŠD) - místa určí objednatel</t>
  </si>
  <si>
    <t>581895468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</si>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</sst>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color rgb="FF003366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3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3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32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34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3" t="s">
        <v>34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34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36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21</v>
      </c>
      <c r="AO17" s="30"/>
      <c r="AP17" s="30"/>
      <c r="AQ17" s="32"/>
      <c r="BE17" s="40"/>
      <c r="BS17" s="25" t="s">
        <v>38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16.5" customHeight="1">
      <c r="B20" s="29"/>
      <c r="C20" s="30"/>
      <c r="D20" s="30"/>
      <c r="E20" s="45" t="s">
        <v>21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38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41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42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43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44</v>
      </c>
      <c r="E26" s="55"/>
      <c r="F26" s="56" t="s">
        <v>45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46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47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48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49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51</v>
      </c>
      <c r="U32" s="62"/>
      <c r="V32" s="62"/>
      <c r="W32" s="62"/>
      <c r="X32" s="64" t="s">
        <v>52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2018006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Ul. Karla Čapka, Sokolov - příjezdová komunikace a inženýrské sítě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ul.Karla Čapka p.p.č 3014, 3016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6. 3. 2019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město Sokolov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35</v>
      </c>
      <c r="AJ46" s="75"/>
      <c r="AK46" s="75"/>
      <c r="AL46" s="75"/>
      <c r="AM46" s="78" t="str">
        <f>IF(E17="","",E17)</f>
        <v>Ing.Jiří Soukup</v>
      </c>
      <c r="AN46" s="78"/>
      <c r="AO46" s="78"/>
      <c r="AP46" s="78"/>
      <c r="AQ46" s="75"/>
      <c r="AR46" s="73"/>
      <c r="AS46" s="87" t="s">
        <v>54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33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55</v>
      </c>
      <c r="D49" s="98"/>
      <c r="E49" s="98"/>
      <c r="F49" s="98"/>
      <c r="G49" s="98"/>
      <c r="H49" s="99"/>
      <c r="I49" s="100" t="s">
        <v>56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57</v>
      </c>
      <c r="AH49" s="98"/>
      <c r="AI49" s="98"/>
      <c r="AJ49" s="98"/>
      <c r="AK49" s="98"/>
      <c r="AL49" s="98"/>
      <c r="AM49" s="98"/>
      <c r="AN49" s="100" t="s">
        <v>58</v>
      </c>
      <c r="AO49" s="98"/>
      <c r="AP49" s="98"/>
      <c r="AQ49" s="102" t="s">
        <v>59</v>
      </c>
      <c r="AR49" s="73"/>
      <c r="AS49" s="103" t="s">
        <v>60</v>
      </c>
      <c r="AT49" s="104" t="s">
        <v>61</v>
      </c>
      <c r="AU49" s="104" t="s">
        <v>62</v>
      </c>
      <c r="AV49" s="104" t="s">
        <v>63</v>
      </c>
      <c r="AW49" s="104" t="s">
        <v>64</v>
      </c>
      <c r="AX49" s="104" t="s">
        <v>65</v>
      </c>
      <c r="AY49" s="104" t="s">
        <v>66</v>
      </c>
      <c r="AZ49" s="104" t="s">
        <v>67</v>
      </c>
      <c r="BA49" s="104" t="s">
        <v>68</v>
      </c>
      <c r="BB49" s="104" t="s">
        <v>69</v>
      </c>
      <c r="BC49" s="104" t="s">
        <v>70</v>
      </c>
      <c r="BD49" s="105" t="s">
        <v>71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ROUND(AG52+AG53+AG54+AG57+AG58,2)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ROUND(AS52+AS53+AS54+AS57+AS58,2)</f>
        <v>0</v>
      </c>
      <c r="AT51" s="115">
        <f>ROUND(SUM(AV51:AW51),2)</f>
        <v>0</v>
      </c>
      <c r="AU51" s="116">
        <f>ROUND(AU52+AU53+AU54+AU57+AU58,5)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ROUND(AZ52+AZ53+AZ54+AZ57+AZ58,2)</f>
        <v>0</v>
      </c>
      <c r="BA51" s="115">
        <f>ROUND(BA52+BA53+BA54+BA57+BA58,2)</f>
        <v>0</v>
      </c>
      <c r="BB51" s="115">
        <f>ROUND(BB52+BB53+BB54+BB57+BB58,2)</f>
        <v>0</v>
      </c>
      <c r="BC51" s="115">
        <f>ROUND(BC52+BC53+BC54+BC57+BC58,2)</f>
        <v>0</v>
      </c>
      <c r="BD51" s="117">
        <f>ROUND(BD52+BD53+BD54+BD57+BD58,2)</f>
        <v>0</v>
      </c>
      <c r="BS51" s="118" t="s">
        <v>73</v>
      </c>
      <c r="BT51" s="118" t="s">
        <v>74</v>
      </c>
      <c r="BU51" s="119" t="s">
        <v>75</v>
      </c>
      <c r="BV51" s="118" t="s">
        <v>76</v>
      </c>
      <c r="BW51" s="118" t="s">
        <v>7</v>
      </c>
      <c r="BX51" s="118" t="s">
        <v>77</v>
      </c>
      <c r="CL51" s="118" t="s">
        <v>21</v>
      </c>
    </row>
    <row r="52" s="5" customFormat="1" ht="16.5" customHeight="1">
      <c r="A52" s="120" t="s">
        <v>78</v>
      </c>
      <c r="B52" s="121"/>
      <c r="C52" s="122"/>
      <c r="D52" s="123" t="s">
        <v>79</v>
      </c>
      <c r="E52" s="123"/>
      <c r="F52" s="123"/>
      <c r="G52" s="123"/>
      <c r="H52" s="123"/>
      <c r="I52" s="124"/>
      <c r="J52" s="123" t="s">
        <v>80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'001 - Komunikace - rozpočet'!J27</f>
        <v>0</v>
      </c>
      <c r="AH52" s="124"/>
      <c r="AI52" s="124"/>
      <c r="AJ52" s="124"/>
      <c r="AK52" s="124"/>
      <c r="AL52" s="124"/>
      <c r="AM52" s="124"/>
      <c r="AN52" s="125">
        <f>SUM(AG52,AT52)</f>
        <v>0</v>
      </c>
      <c r="AO52" s="124"/>
      <c r="AP52" s="124"/>
      <c r="AQ52" s="126" t="s">
        <v>81</v>
      </c>
      <c r="AR52" s="127"/>
      <c r="AS52" s="128">
        <v>0</v>
      </c>
      <c r="AT52" s="129">
        <f>ROUND(SUM(AV52:AW52),2)</f>
        <v>0</v>
      </c>
      <c r="AU52" s="130">
        <f>'001 - Komunikace - rozpočet'!P82</f>
        <v>0</v>
      </c>
      <c r="AV52" s="129">
        <f>'001 - Komunikace - rozpočet'!J30</f>
        <v>0</v>
      </c>
      <c r="AW52" s="129">
        <f>'001 - Komunikace - rozpočet'!J31</f>
        <v>0</v>
      </c>
      <c r="AX52" s="129">
        <f>'001 - Komunikace - rozpočet'!J32</f>
        <v>0</v>
      </c>
      <c r="AY52" s="129">
        <f>'001 - Komunikace - rozpočet'!J33</f>
        <v>0</v>
      </c>
      <c r="AZ52" s="129">
        <f>'001 - Komunikace - rozpočet'!F30</f>
        <v>0</v>
      </c>
      <c r="BA52" s="129">
        <f>'001 - Komunikace - rozpočet'!F31</f>
        <v>0</v>
      </c>
      <c r="BB52" s="129">
        <f>'001 - Komunikace - rozpočet'!F32</f>
        <v>0</v>
      </c>
      <c r="BC52" s="129">
        <f>'001 - Komunikace - rozpočet'!F33</f>
        <v>0</v>
      </c>
      <c r="BD52" s="131">
        <f>'001 - Komunikace - rozpočet'!F34</f>
        <v>0</v>
      </c>
      <c r="BT52" s="132" t="s">
        <v>82</v>
      </c>
      <c r="BV52" s="132" t="s">
        <v>76</v>
      </c>
      <c r="BW52" s="132" t="s">
        <v>83</v>
      </c>
      <c r="BX52" s="132" t="s">
        <v>7</v>
      </c>
      <c r="CL52" s="132" t="s">
        <v>21</v>
      </c>
      <c r="CM52" s="132" t="s">
        <v>84</v>
      </c>
    </row>
    <row r="53" s="5" customFormat="1" ht="16.5" customHeight="1">
      <c r="A53" s="120" t="s">
        <v>78</v>
      </c>
      <c r="B53" s="121"/>
      <c r="C53" s="122"/>
      <c r="D53" s="123" t="s">
        <v>85</v>
      </c>
      <c r="E53" s="123"/>
      <c r="F53" s="123"/>
      <c r="G53" s="123"/>
      <c r="H53" s="123"/>
      <c r="I53" s="124"/>
      <c r="J53" s="123" t="s">
        <v>86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5">
        <f>'002 - Plyn - Rozpočet'!J27</f>
        <v>0</v>
      </c>
      <c r="AH53" s="124"/>
      <c r="AI53" s="124"/>
      <c r="AJ53" s="124"/>
      <c r="AK53" s="124"/>
      <c r="AL53" s="124"/>
      <c r="AM53" s="124"/>
      <c r="AN53" s="125">
        <f>SUM(AG53,AT53)</f>
        <v>0</v>
      </c>
      <c r="AO53" s="124"/>
      <c r="AP53" s="124"/>
      <c r="AQ53" s="126" t="s">
        <v>81</v>
      </c>
      <c r="AR53" s="127"/>
      <c r="AS53" s="128">
        <v>0</v>
      </c>
      <c r="AT53" s="129">
        <f>ROUND(SUM(AV53:AW53),2)</f>
        <v>0</v>
      </c>
      <c r="AU53" s="130">
        <f>'002 - Plyn - Rozpočet'!P82</f>
        <v>0</v>
      </c>
      <c r="AV53" s="129">
        <f>'002 - Plyn - Rozpočet'!J30</f>
        <v>0</v>
      </c>
      <c r="AW53" s="129">
        <f>'002 - Plyn - Rozpočet'!J31</f>
        <v>0</v>
      </c>
      <c r="AX53" s="129">
        <f>'002 - Plyn - Rozpočet'!J32</f>
        <v>0</v>
      </c>
      <c r="AY53" s="129">
        <f>'002 - Plyn - Rozpočet'!J33</f>
        <v>0</v>
      </c>
      <c r="AZ53" s="129">
        <f>'002 - Plyn - Rozpočet'!F30</f>
        <v>0</v>
      </c>
      <c r="BA53" s="129">
        <f>'002 - Plyn - Rozpočet'!F31</f>
        <v>0</v>
      </c>
      <c r="BB53" s="129">
        <f>'002 - Plyn - Rozpočet'!F32</f>
        <v>0</v>
      </c>
      <c r="BC53" s="129">
        <f>'002 - Plyn - Rozpočet'!F33</f>
        <v>0</v>
      </c>
      <c r="BD53" s="131">
        <f>'002 - Plyn - Rozpočet'!F34</f>
        <v>0</v>
      </c>
      <c r="BT53" s="132" t="s">
        <v>82</v>
      </c>
      <c r="BV53" s="132" t="s">
        <v>76</v>
      </c>
      <c r="BW53" s="132" t="s">
        <v>87</v>
      </c>
      <c r="BX53" s="132" t="s">
        <v>7</v>
      </c>
      <c r="CL53" s="132" t="s">
        <v>21</v>
      </c>
      <c r="CM53" s="132" t="s">
        <v>84</v>
      </c>
    </row>
    <row r="54" s="5" customFormat="1" ht="16.5" customHeight="1">
      <c r="B54" s="121"/>
      <c r="C54" s="122"/>
      <c r="D54" s="123" t="s">
        <v>88</v>
      </c>
      <c r="E54" s="123"/>
      <c r="F54" s="123"/>
      <c r="G54" s="123"/>
      <c r="H54" s="123"/>
      <c r="I54" s="124"/>
      <c r="J54" s="123" t="s">
        <v>89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33">
        <f>ROUND(SUM(AG55:AG56),2)</f>
        <v>0</v>
      </c>
      <c r="AH54" s="124"/>
      <c r="AI54" s="124"/>
      <c r="AJ54" s="124"/>
      <c r="AK54" s="124"/>
      <c r="AL54" s="124"/>
      <c r="AM54" s="124"/>
      <c r="AN54" s="125">
        <f>SUM(AG54,AT54)</f>
        <v>0</v>
      </c>
      <c r="AO54" s="124"/>
      <c r="AP54" s="124"/>
      <c r="AQ54" s="126" t="s">
        <v>81</v>
      </c>
      <c r="AR54" s="127"/>
      <c r="AS54" s="128">
        <f>ROUND(SUM(AS55:AS56),2)</f>
        <v>0</v>
      </c>
      <c r="AT54" s="129">
        <f>ROUND(SUM(AV54:AW54),2)</f>
        <v>0</v>
      </c>
      <c r="AU54" s="130">
        <f>ROUND(SUM(AU55:AU56),5)</f>
        <v>0</v>
      </c>
      <c r="AV54" s="129">
        <f>ROUND(AZ54*L26,2)</f>
        <v>0</v>
      </c>
      <c r="AW54" s="129">
        <f>ROUND(BA54*L27,2)</f>
        <v>0</v>
      </c>
      <c r="AX54" s="129">
        <f>ROUND(BB54*L26,2)</f>
        <v>0</v>
      </c>
      <c r="AY54" s="129">
        <f>ROUND(BC54*L27,2)</f>
        <v>0</v>
      </c>
      <c r="AZ54" s="129">
        <f>ROUND(SUM(AZ55:AZ56),2)</f>
        <v>0</v>
      </c>
      <c r="BA54" s="129">
        <f>ROUND(SUM(BA55:BA56),2)</f>
        <v>0</v>
      </c>
      <c r="BB54" s="129">
        <f>ROUND(SUM(BB55:BB56),2)</f>
        <v>0</v>
      </c>
      <c r="BC54" s="129">
        <f>ROUND(SUM(BC55:BC56),2)</f>
        <v>0</v>
      </c>
      <c r="BD54" s="131">
        <f>ROUND(SUM(BD55:BD56),2)</f>
        <v>0</v>
      </c>
      <c r="BS54" s="132" t="s">
        <v>73</v>
      </c>
      <c r="BT54" s="132" t="s">
        <v>82</v>
      </c>
      <c r="BU54" s="132" t="s">
        <v>75</v>
      </c>
      <c r="BV54" s="132" t="s">
        <v>76</v>
      </c>
      <c r="BW54" s="132" t="s">
        <v>90</v>
      </c>
      <c r="BX54" s="132" t="s">
        <v>7</v>
      </c>
      <c r="CL54" s="132" t="s">
        <v>21</v>
      </c>
      <c r="CM54" s="132" t="s">
        <v>74</v>
      </c>
    </row>
    <row r="55" s="6" customFormat="1" ht="16.5" customHeight="1">
      <c r="A55" s="120" t="s">
        <v>78</v>
      </c>
      <c r="B55" s="134"/>
      <c r="C55" s="135"/>
      <c r="D55" s="135"/>
      <c r="E55" s="136" t="s">
        <v>91</v>
      </c>
      <c r="F55" s="136"/>
      <c r="G55" s="136"/>
      <c r="H55" s="136"/>
      <c r="I55" s="136"/>
      <c r="J55" s="135"/>
      <c r="K55" s="136" t="s">
        <v>92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>
        <f>'003.1 - Vodovod'!J29</f>
        <v>0</v>
      </c>
      <c r="AH55" s="135"/>
      <c r="AI55" s="135"/>
      <c r="AJ55" s="135"/>
      <c r="AK55" s="135"/>
      <c r="AL55" s="135"/>
      <c r="AM55" s="135"/>
      <c r="AN55" s="137">
        <f>SUM(AG55,AT55)</f>
        <v>0</v>
      </c>
      <c r="AO55" s="135"/>
      <c r="AP55" s="135"/>
      <c r="AQ55" s="138" t="s">
        <v>93</v>
      </c>
      <c r="AR55" s="139"/>
      <c r="AS55" s="140">
        <v>0</v>
      </c>
      <c r="AT55" s="141">
        <f>ROUND(SUM(AV55:AW55),2)</f>
        <v>0</v>
      </c>
      <c r="AU55" s="142">
        <f>'003.1 - Vodovod'!P92</f>
        <v>0</v>
      </c>
      <c r="AV55" s="141">
        <f>'003.1 - Vodovod'!J32</f>
        <v>0</v>
      </c>
      <c r="AW55" s="141">
        <f>'003.1 - Vodovod'!J33</f>
        <v>0</v>
      </c>
      <c r="AX55" s="141">
        <f>'003.1 - Vodovod'!J34</f>
        <v>0</v>
      </c>
      <c r="AY55" s="141">
        <f>'003.1 - Vodovod'!J35</f>
        <v>0</v>
      </c>
      <c r="AZ55" s="141">
        <f>'003.1 - Vodovod'!F32</f>
        <v>0</v>
      </c>
      <c r="BA55" s="141">
        <f>'003.1 - Vodovod'!F33</f>
        <v>0</v>
      </c>
      <c r="BB55" s="141">
        <f>'003.1 - Vodovod'!F34</f>
        <v>0</v>
      </c>
      <c r="BC55" s="141">
        <f>'003.1 - Vodovod'!F35</f>
        <v>0</v>
      </c>
      <c r="BD55" s="143">
        <f>'003.1 - Vodovod'!F36</f>
        <v>0</v>
      </c>
      <c r="BT55" s="144" t="s">
        <v>84</v>
      </c>
      <c r="BV55" s="144" t="s">
        <v>76</v>
      </c>
      <c r="BW55" s="144" t="s">
        <v>94</v>
      </c>
      <c r="BX55" s="144" t="s">
        <v>90</v>
      </c>
      <c r="CL55" s="144" t="s">
        <v>21</v>
      </c>
    </row>
    <row r="56" s="6" customFormat="1" ht="16.5" customHeight="1">
      <c r="A56" s="120" t="s">
        <v>78</v>
      </c>
      <c r="B56" s="134"/>
      <c r="C56" s="135"/>
      <c r="D56" s="135"/>
      <c r="E56" s="136" t="s">
        <v>95</v>
      </c>
      <c r="F56" s="136"/>
      <c r="G56" s="136"/>
      <c r="H56" s="136"/>
      <c r="I56" s="136"/>
      <c r="J56" s="135"/>
      <c r="K56" s="136" t="s">
        <v>96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'003.2 - Kanalizace'!J29</f>
        <v>0</v>
      </c>
      <c r="AH56" s="135"/>
      <c r="AI56" s="135"/>
      <c r="AJ56" s="135"/>
      <c r="AK56" s="135"/>
      <c r="AL56" s="135"/>
      <c r="AM56" s="135"/>
      <c r="AN56" s="137">
        <f>SUM(AG56,AT56)</f>
        <v>0</v>
      </c>
      <c r="AO56" s="135"/>
      <c r="AP56" s="135"/>
      <c r="AQ56" s="138" t="s">
        <v>93</v>
      </c>
      <c r="AR56" s="139"/>
      <c r="AS56" s="140">
        <v>0</v>
      </c>
      <c r="AT56" s="141">
        <f>ROUND(SUM(AV56:AW56),2)</f>
        <v>0</v>
      </c>
      <c r="AU56" s="142">
        <f>'003.2 - Kanalizace'!P90</f>
        <v>0</v>
      </c>
      <c r="AV56" s="141">
        <f>'003.2 - Kanalizace'!J32</f>
        <v>0</v>
      </c>
      <c r="AW56" s="141">
        <f>'003.2 - Kanalizace'!J33</f>
        <v>0</v>
      </c>
      <c r="AX56" s="141">
        <f>'003.2 - Kanalizace'!J34</f>
        <v>0</v>
      </c>
      <c r="AY56" s="141">
        <f>'003.2 - Kanalizace'!J35</f>
        <v>0</v>
      </c>
      <c r="AZ56" s="141">
        <f>'003.2 - Kanalizace'!F32</f>
        <v>0</v>
      </c>
      <c r="BA56" s="141">
        <f>'003.2 - Kanalizace'!F33</f>
        <v>0</v>
      </c>
      <c r="BB56" s="141">
        <f>'003.2 - Kanalizace'!F34</f>
        <v>0</v>
      </c>
      <c r="BC56" s="141">
        <f>'003.2 - Kanalizace'!F35</f>
        <v>0</v>
      </c>
      <c r="BD56" s="143">
        <f>'003.2 - Kanalizace'!F36</f>
        <v>0</v>
      </c>
      <c r="BT56" s="144" t="s">
        <v>84</v>
      </c>
      <c r="BV56" s="144" t="s">
        <v>76</v>
      </c>
      <c r="BW56" s="144" t="s">
        <v>97</v>
      </c>
      <c r="BX56" s="144" t="s">
        <v>90</v>
      </c>
      <c r="CL56" s="144" t="s">
        <v>21</v>
      </c>
    </row>
    <row r="57" s="5" customFormat="1" ht="16.5" customHeight="1">
      <c r="A57" s="120" t="s">
        <v>78</v>
      </c>
      <c r="B57" s="121"/>
      <c r="C57" s="122"/>
      <c r="D57" s="123" t="s">
        <v>98</v>
      </c>
      <c r="E57" s="123"/>
      <c r="F57" s="123"/>
      <c r="G57" s="123"/>
      <c r="H57" s="123"/>
      <c r="I57" s="124"/>
      <c r="J57" s="123" t="s">
        <v>99</v>
      </c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5">
        <f>'004 - VO - rozpočet'!J27</f>
        <v>0</v>
      </c>
      <c r="AH57" s="124"/>
      <c r="AI57" s="124"/>
      <c r="AJ57" s="124"/>
      <c r="AK57" s="124"/>
      <c r="AL57" s="124"/>
      <c r="AM57" s="124"/>
      <c r="AN57" s="125">
        <f>SUM(AG57,AT57)</f>
        <v>0</v>
      </c>
      <c r="AO57" s="124"/>
      <c r="AP57" s="124"/>
      <c r="AQ57" s="126" t="s">
        <v>81</v>
      </c>
      <c r="AR57" s="127"/>
      <c r="AS57" s="128">
        <v>0</v>
      </c>
      <c r="AT57" s="129">
        <f>ROUND(SUM(AV57:AW57),2)</f>
        <v>0</v>
      </c>
      <c r="AU57" s="130">
        <f>'004 - VO - rozpočet'!P78</f>
        <v>0</v>
      </c>
      <c r="AV57" s="129">
        <f>'004 - VO - rozpočet'!J30</f>
        <v>0</v>
      </c>
      <c r="AW57" s="129">
        <f>'004 - VO - rozpočet'!J31</f>
        <v>0</v>
      </c>
      <c r="AX57" s="129">
        <f>'004 - VO - rozpočet'!J32</f>
        <v>0</v>
      </c>
      <c r="AY57" s="129">
        <f>'004 - VO - rozpočet'!J33</f>
        <v>0</v>
      </c>
      <c r="AZ57" s="129">
        <f>'004 - VO - rozpočet'!F30</f>
        <v>0</v>
      </c>
      <c r="BA57" s="129">
        <f>'004 - VO - rozpočet'!F31</f>
        <v>0</v>
      </c>
      <c r="BB57" s="129">
        <f>'004 - VO - rozpočet'!F32</f>
        <v>0</v>
      </c>
      <c r="BC57" s="129">
        <f>'004 - VO - rozpočet'!F33</f>
        <v>0</v>
      </c>
      <c r="BD57" s="131">
        <f>'004 - VO - rozpočet'!F34</f>
        <v>0</v>
      </c>
      <c r="BT57" s="132" t="s">
        <v>82</v>
      </c>
      <c r="BV57" s="132" t="s">
        <v>76</v>
      </c>
      <c r="BW57" s="132" t="s">
        <v>100</v>
      </c>
      <c r="BX57" s="132" t="s">
        <v>7</v>
      </c>
      <c r="CL57" s="132" t="s">
        <v>21</v>
      </c>
      <c r="CM57" s="132" t="s">
        <v>84</v>
      </c>
    </row>
    <row r="58" s="5" customFormat="1" ht="16.5" customHeight="1">
      <c r="A58" s="120" t="s">
        <v>78</v>
      </c>
      <c r="B58" s="121"/>
      <c r="C58" s="122"/>
      <c r="D58" s="123" t="s">
        <v>101</v>
      </c>
      <c r="E58" s="123"/>
      <c r="F58" s="123"/>
      <c r="G58" s="123"/>
      <c r="H58" s="123"/>
      <c r="I58" s="124"/>
      <c r="J58" s="123" t="s">
        <v>102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5">
        <f>'005 - VRN'!J27</f>
        <v>0</v>
      </c>
      <c r="AH58" s="124"/>
      <c r="AI58" s="124"/>
      <c r="AJ58" s="124"/>
      <c r="AK58" s="124"/>
      <c r="AL58" s="124"/>
      <c r="AM58" s="124"/>
      <c r="AN58" s="125">
        <f>SUM(AG58,AT58)</f>
        <v>0</v>
      </c>
      <c r="AO58" s="124"/>
      <c r="AP58" s="124"/>
      <c r="AQ58" s="126" t="s">
        <v>81</v>
      </c>
      <c r="AR58" s="127"/>
      <c r="AS58" s="145">
        <v>0</v>
      </c>
      <c r="AT58" s="146">
        <f>ROUND(SUM(AV58:AW58),2)</f>
        <v>0</v>
      </c>
      <c r="AU58" s="147">
        <f>'005 - VRN'!P77</f>
        <v>0</v>
      </c>
      <c r="AV58" s="146">
        <f>'005 - VRN'!J30</f>
        <v>0</v>
      </c>
      <c r="AW58" s="146">
        <f>'005 - VRN'!J31</f>
        <v>0</v>
      </c>
      <c r="AX58" s="146">
        <f>'005 - VRN'!J32</f>
        <v>0</v>
      </c>
      <c r="AY58" s="146">
        <f>'005 - VRN'!J33</f>
        <v>0</v>
      </c>
      <c r="AZ58" s="146">
        <f>'005 - VRN'!F30</f>
        <v>0</v>
      </c>
      <c r="BA58" s="146">
        <f>'005 - VRN'!F31</f>
        <v>0</v>
      </c>
      <c r="BB58" s="146">
        <f>'005 - VRN'!F32</f>
        <v>0</v>
      </c>
      <c r="BC58" s="146">
        <f>'005 - VRN'!F33</f>
        <v>0</v>
      </c>
      <c r="BD58" s="148">
        <f>'005 - VRN'!F34</f>
        <v>0</v>
      </c>
      <c r="BT58" s="132" t="s">
        <v>82</v>
      </c>
      <c r="BV58" s="132" t="s">
        <v>76</v>
      </c>
      <c r="BW58" s="132" t="s">
        <v>103</v>
      </c>
      <c r="BX58" s="132" t="s">
        <v>7</v>
      </c>
      <c r="CL58" s="132" t="s">
        <v>21</v>
      </c>
      <c r="CM58" s="132" t="s">
        <v>84</v>
      </c>
    </row>
    <row r="59" s="1" customFormat="1" ht="30" customHeight="1">
      <c r="B59" s="47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3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73"/>
    </row>
  </sheetData>
  <sheetProtection sheet="1" formatColumns="0" formatRows="0" objects="1" scenarios="1" spinCount="100000" saltValue="H89SKRxFzR7ZqR1/LMgF6ebW2SiZuxWQIr5AuqsCjC1NPbKvazZWgAcDCFouKZmwRfjwR3UP5SlGoWzuxfPYtg==" hashValue="mXZtT7aCZVoihAOMS4eSYKRpUTyYwAbnnY0NN5JQrmOZpgrTm4kN/1aSANLEPbaYAfZvkxqYpq7kjuxNIrbViQ==" algorithmName="SHA-512" password="CC35"/>
  <mergeCells count="6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7:AP57"/>
    <mergeCell ref="AN53:AP53"/>
    <mergeCell ref="AN52:AP52"/>
    <mergeCell ref="AG52:AM52"/>
    <mergeCell ref="AG53:AM53"/>
    <mergeCell ref="AN54:AP54"/>
    <mergeCell ref="AG54:AM54"/>
    <mergeCell ref="AN55:AP55"/>
    <mergeCell ref="AG55:AM55"/>
    <mergeCell ref="AN56:AP56"/>
    <mergeCell ref="AG56:AM56"/>
    <mergeCell ref="AG57:AM57"/>
    <mergeCell ref="AN58:AP58"/>
    <mergeCell ref="AG58:AM58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E55:I55"/>
    <mergeCell ref="E56:I56"/>
    <mergeCell ref="D57:H57"/>
    <mergeCell ref="AM46:AP46"/>
    <mergeCell ref="AS46:AT48"/>
    <mergeCell ref="AN49:AP49"/>
    <mergeCell ref="L42:AO42"/>
    <mergeCell ref="AM44:AN44"/>
    <mergeCell ref="I49:AF49"/>
    <mergeCell ref="AG49:AM49"/>
    <mergeCell ref="J53:AF53"/>
    <mergeCell ref="J54:AF54"/>
    <mergeCell ref="K55:AF55"/>
    <mergeCell ref="K56:AF56"/>
    <mergeCell ref="J57:AF57"/>
    <mergeCell ref="J58:AF58"/>
  </mergeCells>
  <hyperlinks>
    <hyperlink ref="K1:S1" location="C2" display="1) Rekapitulace stavby"/>
    <hyperlink ref="W1:AI1" location="C51" display="2) Rekapitulace objektů stavby a soupisů prací"/>
    <hyperlink ref="A52" location="'001 - Komunikace - rozpočet'!C2" display="/"/>
    <hyperlink ref="A53" location="'002 - Plyn - Rozpočet'!C2" display="/"/>
    <hyperlink ref="A55" location="'003.1 - Vodovod'!C2" display="/"/>
    <hyperlink ref="A56" location="'003.2 - Kanalizace'!C2" display="/"/>
    <hyperlink ref="A57" location="'004 - VO - rozpočet'!C2" display="/"/>
    <hyperlink ref="A58" location="'005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110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112</v>
      </c>
      <c r="G12" s="48"/>
      <c r="H12" s="48"/>
      <c r="I12" s="159" t="s">
        <v>25</v>
      </c>
      <c r="J12" s="160" t="str">
        <f>'Rekapitulace stavby'!AN8</f>
        <v>6. 3. 2019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tr">
        <f>IF('Rekapitulace stavby'!AN10="","",'Rekapitulace stavby'!AN10)</f>
        <v>00259586</v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Sokolov</v>
      </c>
      <c r="F15" s="48"/>
      <c r="G15" s="48"/>
      <c r="H15" s="48"/>
      <c r="I15" s="159" t="s">
        <v>31</v>
      </c>
      <c r="J15" s="36" t="str">
        <f>IF('Rekapitulace stavby'!AN11="","",'Rekapitulace stavby'!AN11)</f>
        <v>CZ00259586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33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35</v>
      </c>
      <c r="E20" s="48"/>
      <c r="F20" s="48"/>
      <c r="G20" s="48"/>
      <c r="H20" s="48"/>
      <c r="I20" s="159" t="s">
        <v>28</v>
      </c>
      <c r="J20" s="36" t="str">
        <f>IF('Rekapitulace stavby'!AN16="","",'Rekapitulace stavby'!AN16)</f>
        <v>73711870</v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Ing.Jiří Soukup</v>
      </c>
      <c r="F21" s="48"/>
      <c r="G21" s="48"/>
      <c r="H21" s="48"/>
      <c r="I21" s="159" t="s">
        <v>31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39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ROUND(SUM(BE82:BE166), 2)</f>
        <v>0</v>
      </c>
      <c r="G30" s="48"/>
      <c r="H30" s="48"/>
      <c r="I30" s="171">
        <v>0.20999999999999999</v>
      </c>
      <c r="J30" s="170">
        <f>ROUND(ROUND((SUM(BE82:BE166)),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ROUND(SUM(BF82:BF166), 2)</f>
        <v>0</v>
      </c>
      <c r="G31" s="48"/>
      <c r="H31" s="48"/>
      <c r="I31" s="171">
        <v>0.14999999999999999</v>
      </c>
      <c r="J31" s="170">
        <f>ROUND(ROUND((SUM(BF82:BF166)),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ROUND(SUM(BG82:BG166),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ROUND(SUM(BH82:BH166),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ROUND(SUM(BI82:BI166),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113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Ul. Karla Čapka, Sokolov - příjezdová komunikace a inženýrské sítě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110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001 - Komunikace - rozpočet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59" t="s">
        <v>25</v>
      </c>
      <c r="J49" s="160" t="str">
        <f>IF(J12="","",J12)</f>
        <v>6. 3. 2019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Sokolov</v>
      </c>
      <c r="G51" s="48"/>
      <c r="H51" s="48"/>
      <c r="I51" s="159" t="s">
        <v>35</v>
      </c>
      <c r="J51" s="45" t="str">
        <f>E21</f>
        <v>Ing.Jiří Soukup</v>
      </c>
      <c r="K51" s="52"/>
    </row>
    <row r="52" s="1" customFormat="1" ht="14.4" customHeight="1">
      <c r="B52" s="47"/>
      <c r="C52" s="41" t="s">
        <v>33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114</v>
      </c>
      <c r="D54" s="172"/>
      <c r="E54" s="172"/>
      <c r="F54" s="172"/>
      <c r="G54" s="172"/>
      <c r="H54" s="172"/>
      <c r="I54" s="186"/>
      <c r="J54" s="187" t="s">
        <v>115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116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117</v>
      </c>
    </row>
    <row r="57" s="8" customFormat="1" ht="24.96" customHeight="1">
      <c r="B57" s="190"/>
      <c r="C57" s="191"/>
      <c r="D57" s="192" t="s">
        <v>118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8" customFormat="1" ht="24.96" customHeight="1">
      <c r="B58" s="190"/>
      <c r="C58" s="191"/>
      <c r="D58" s="192" t="s">
        <v>119</v>
      </c>
      <c r="E58" s="193"/>
      <c r="F58" s="193"/>
      <c r="G58" s="193"/>
      <c r="H58" s="193"/>
      <c r="I58" s="194"/>
      <c r="J58" s="195">
        <f>J118</f>
        <v>0</v>
      </c>
      <c r="K58" s="196"/>
    </row>
    <row r="59" s="8" customFormat="1" ht="24.96" customHeight="1">
      <c r="B59" s="190"/>
      <c r="C59" s="191"/>
      <c r="D59" s="192" t="s">
        <v>120</v>
      </c>
      <c r="E59" s="193"/>
      <c r="F59" s="193"/>
      <c r="G59" s="193"/>
      <c r="H59" s="193"/>
      <c r="I59" s="194"/>
      <c r="J59" s="195">
        <f>J133</f>
        <v>0</v>
      </c>
      <c r="K59" s="196"/>
    </row>
    <row r="60" s="8" customFormat="1" ht="24.96" customHeight="1">
      <c r="B60" s="190"/>
      <c r="C60" s="191"/>
      <c r="D60" s="192" t="s">
        <v>121</v>
      </c>
      <c r="E60" s="193"/>
      <c r="F60" s="193"/>
      <c r="G60" s="193"/>
      <c r="H60" s="193"/>
      <c r="I60" s="194"/>
      <c r="J60" s="195">
        <f>J155</f>
        <v>0</v>
      </c>
      <c r="K60" s="196"/>
    </row>
    <row r="61" s="8" customFormat="1" ht="24.96" customHeight="1">
      <c r="B61" s="190"/>
      <c r="C61" s="191"/>
      <c r="D61" s="192" t="s">
        <v>122</v>
      </c>
      <c r="E61" s="193"/>
      <c r="F61" s="193"/>
      <c r="G61" s="193"/>
      <c r="H61" s="193"/>
      <c r="I61" s="194"/>
      <c r="J61" s="195">
        <f>J158</f>
        <v>0</v>
      </c>
      <c r="K61" s="196"/>
    </row>
    <row r="62" s="8" customFormat="1" ht="24.96" customHeight="1">
      <c r="B62" s="190"/>
      <c r="C62" s="191"/>
      <c r="D62" s="192" t="s">
        <v>123</v>
      </c>
      <c r="E62" s="193"/>
      <c r="F62" s="193"/>
      <c r="G62" s="193"/>
      <c r="H62" s="193"/>
      <c r="I62" s="194"/>
      <c r="J62" s="195">
        <f>J165</f>
        <v>0</v>
      </c>
      <c r="K62" s="196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124</v>
      </c>
      <c r="D69" s="75"/>
      <c r="E69" s="75"/>
      <c r="F69" s="75"/>
      <c r="G69" s="75"/>
      <c r="H69" s="75"/>
      <c r="I69" s="197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197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197"/>
      <c r="J71" s="75"/>
      <c r="K71" s="75"/>
      <c r="L71" s="73"/>
    </row>
    <row r="72" s="1" customFormat="1" ht="16.5" customHeight="1">
      <c r="B72" s="47"/>
      <c r="C72" s="75"/>
      <c r="D72" s="75"/>
      <c r="E72" s="198" t="str">
        <f>E7</f>
        <v>Ul. Karla Čapka, Sokolov - příjezdová komunikace a inženýrské sítě</v>
      </c>
      <c r="F72" s="77"/>
      <c r="G72" s="77"/>
      <c r="H72" s="77"/>
      <c r="I72" s="197"/>
      <c r="J72" s="75"/>
      <c r="K72" s="75"/>
      <c r="L72" s="73"/>
    </row>
    <row r="73" s="1" customFormat="1" ht="14.4" customHeight="1">
      <c r="B73" s="47"/>
      <c r="C73" s="77" t="s">
        <v>110</v>
      </c>
      <c r="D73" s="75"/>
      <c r="E73" s="75"/>
      <c r="F73" s="75"/>
      <c r="G73" s="75"/>
      <c r="H73" s="75"/>
      <c r="I73" s="197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001 - Komunikace - rozpočet</v>
      </c>
      <c r="F74" s="75"/>
      <c r="G74" s="75"/>
      <c r="H74" s="75"/>
      <c r="I74" s="197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197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199" t="str">
        <f>F12</f>
        <v xml:space="preserve"> </v>
      </c>
      <c r="G76" s="75"/>
      <c r="H76" s="75"/>
      <c r="I76" s="200" t="s">
        <v>25</v>
      </c>
      <c r="J76" s="86" t="str">
        <f>IF(J12="","",J12)</f>
        <v>6. 3. 2019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197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199" t="str">
        <f>E15</f>
        <v>město Sokolov</v>
      </c>
      <c r="G78" s="75"/>
      <c r="H78" s="75"/>
      <c r="I78" s="200" t="s">
        <v>35</v>
      </c>
      <c r="J78" s="199" t="str">
        <f>E21</f>
        <v>Ing.Jiří Soukup</v>
      </c>
      <c r="K78" s="75"/>
      <c r="L78" s="73"/>
    </row>
    <row r="79" s="1" customFormat="1" ht="14.4" customHeight="1">
      <c r="B79" s="47"/>
      <c r="C79" s="77" t="s">
        <v>33</v>
      </c>
      <c r="D79" s="75"/>
      <c r="E79" s="75"/>
      <c r="F79" s="199" t="str">
        <f>IF(E18="","",E18)</f>
        <v/>
      </c>
      <c r="G79" s="75"/>
      <c r="H79" s="75"/>
      <c r="I79" s="197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197"/>
      <c r="J80" s="75"/>
      <c r="K80" s="75"/>
      <c r="L80" s="73"/>
    </row>
    <row r="81" s="9" customFormat="1" ht="29.28" customHeight="1">
      <c r="B81" s="201"/>
      <c r="C81" s="202" t="s">
        <v>125</v>
      </c>
      <c r="D81" s="203" t="s">
        <v>59</v>
      </c>
      <c r="E81" s="203" t="s">
        <v>55</v>
      </c>
      <c r="F81" s="203" t="s">
        <v>126</v>
      </c>
      <c r="G81" s="203" t="s">
        <v>127</v>
      </c>
      <c r="H81" s="203" t="s">
        <v>128</v>
      </c>
      <c r="I81" s="204" t="s">
        <v>129</v>
      </c>
      <c r="J81" s="203" t="s">
        <v>115</v>
      </c>
      <c r="K81" s="205" t="s">
        <v>130</v>
      </c>
      <c r="L81" s="206"/>
      <c r="M81" s="103" t="s">
        <v>131</v>
      </c>
      <c r="N81" s="104" t="s">
        <v>44</v>
      </c>
      <c r="O81" s="104" t="s">
        <v>132</v>
      </c>
      <c r="P81" s="104" t="s">
        <v>133</v>
      </c>
      <c r="Q81" s="104" t="s">
        <v>134</v>
      </c>
      <c r="R81" s="104" t="s">
        <v>135</v>
      </c>
      <c r="S81" s="104" t="s">
        <v>136</v>
      </c>
      <c r="T81" s="105" t="s">
        <v>137</v>
      </c>
    </row>
    <row r="82" s="1" customFormat="1" ht="29.28" customHeight="1">
      <c r="B82" s="47"/>
      <c r="C82" s="109" t="s">
        <v>116</v>
      </c>
      <c r="D82" s="75"/>
      <c r="E82" s="75"/>
      <c r="F82" s="75"/>
      <c r="G82" s="75"/>
      <c r="H82" s="75"/>
      <c r="I82" s="197"/>
      <c r="J82" s="207">
        <f>BK82</f>
        <v>0</v>
      </c>
      <c r="K82" s="75"/>
      <c r="L82" s="73"/>
      <c r="M82" s="106"/>
      <c r="N82" s="107"/>
      <c r="O82" s="107"/>
      <c r="P82" s="208">
        <f>P83+P118+P133+P155+P158+P165</f>
        <v>0</v>
      </c>
      <c r="Q82" s="107"/>
      <c r="R82" s="208">
        <f>R83+R118+R133+R155+R158+R165</f>
        <v>0</v>
      </c>
      <c r="S82" s="107"/>
      <c r="T82" s="209">
        <f>T83+T118+T133+T155+T158+T165</f>
        <v>0</v>
      </c>
      <c r="AT82" s="25" t="s">
        <v>73</v>
      </c>
      <c r="AU82" s="25" t="s">
        <v>117</v>
      </c>
      <c r="BK82" s="210">
        <f>BK83+BK118+BK133+BK155+BK158+BK165</f>
        <v>0</v>
      </c>
    </row>
    <row r="83" s="10" customFormat="1" ht="37.44001" customHeight="1">
      <c r="B83" s="211"/>
      <c r="C83" s="212"/>
      <c r="D83" s="213" t="s">
        <v>73</v>
      </c>
      <c r="E83" s="214" t="s">
        <v>82</v>
      </c>
      <c r="F83" s="214" t="s">
        <v>138</v>
      </c>
      <c r="G83" s="212"/>
      <c r="H83" s="212"/>
      <c r="I83" s="215"/>
      <c r="J83" s="216">
        <f>BK83</f>
        <v>0</v>
      </c>
      <c r="K83" s="212"/>
      <c r="L83" s="217"/>
      <c r="M83" s="218"/>
      <c r="N83" s="219"/>
      <c r="O83" s="219"/>
      <c r="P83" s="220">
        <f>SUM(P84:P117)</f>
        <v>0</v>
      </c>
      <c r="Q83" s="219"/>
      <c r="R83" s="220">
        <f>SUM(R84:R117)</f>
        <v>0</v>
      </c>
      <c r="S83" s="219"/>
      <c r="T83" s="221">
        <f>SUM(T84:T117)</f>
        <v>0</v>
      </c>
      <c r="AR83" s="222" t="s">
        <v>82</v>
      </c>
      <c r="AT83" s="223" t="s">
        <v>73</v>
      </c>
      <c r="AU83" s="223" t="s">
        <v>74</v>
      </c>
      <c r="AY83" s="222" t="s">
        <v>139</v>
      </c>
      <c r="BK83" s="224">
        <f>SUM(BK84:BK117)</f>
        <v>0</v>
      </c>
    </row>
    <row r="84" s="1" customFormat="1" ht="16.5" customHeight="1">
      <c r="B84" s="47"/>
      <c r="C84" s="225" t="s">
        <v>82</v>
      </c>
      <c r="D84" s="225" t="s">
        <v>140</v>
      </c>
      <c r="E84" s="226" t="s">
        <v>141</v>
      </c>
      <c r="F84" s="227" t="s">
        <v>142</v>
      </c>
      <c r="G84" s="228" t="s">
        <v>143</v>
      </c>
      <c r="H84" s="229">
        <v>62.173000000000002</v>
      </c>
      <c r="I84" s="230"/>
      <c r="J84" s="231">
        <f>ROUND(I84*H84,2)</f>
        <v>0</v>
      </c>
      <c r="K84" s="227" t="s">
        <v>21</v>
      </c>
      <c r="L84" s="73"/>
      <c r="M84" s="232" t="s">
        <v>21</v>
      </c>
      <c r="N84" s="233" t="s">
        <v>45</v>
      </c>
      <c r="O84" s="48"/>
      <c r="P84" s="234">
        <f>O84*H84</f>
        <v>0</v>
      </c>
      <c r="Q84" s="234">
        <v>0</v>
      </c>
      <c r="R84" s="234">
        <f>Q84*H84</f>
        <v>0</v>
      </c>
      <c r="S84" s="234">
        <v>0</v>
      </c>
      <c r="T84" s="235">
        <f>S84*H84</f>
        <v>0</v>
      </c>
      <c r="AR84" s="25" t="s">
        <v>144</v>
      </c>
      <c r="AT84" s="25" t="s">
        <v>140</v>
      </c>
      <c r="AU84" s="25" t="s">
        <v>82</v>
      </c>
      <c r="AY84" s="25" t="s">
        <v>139</v>
      </c>
      <c r="BE84" s="236">
        <f>IF(N84="základní",J84,0)</f>
        <v>0</v>
      </c>
      <c r="BF84" s="236">
        <f>IF(N84="snížená",J84,0)</f>
        <v>0</v>
      </c>
      <c r="BG84" s="236">
        <f>IF(N84="zákl. přenesená",J84,0)</f>
        <v>0</v>
      </c>
      <c r="BH84" s="236">
        <f>IF(N84="sníž. přenesená",J84,0)</f>
        <v>0</v>
      </c>
      <c r="BI84" s="236">
        <f>IF(N84="nulová",J84,0)</f>
        <v>0</v>
      </c>
      <c r="BJ84" s="25" t="s">
        <v>82</v>
      </c>
      <c r="BK84" s="236">
        <f>ROUND(I84*H84,2)</f>
        <v>0</v>
      </c>
      <c r="BL84" s="25" t="s">
        <v>144</v>
      </c>
      <c r="BM84" s="25" t="s">
        <v>84</v>
      </c>
    </row>
    <row r="85" s="1" customFormat="1" ht="16.5" customHeight="1">
      <c r="B85" s="47"/>
      <c r="C85" s="225" t="s">
        <v>84</v>
      </c>
      <c r="D85" s="225" t="s">
        <v>140</v>
      </c>
      <c r="E85" s="226" t="s">
        <v>145</v>
      </c>
      <c r="F85" s="227" t="s">
        <v>146</v>
      </c>
      <c r="G85" s="228" t="s">
        <v>147</v>
      </c>
      <c r="H85" s="229">
        <v>56.484000000000002</v>
      </c>
      <c r="I85" s="230"/>
      <c r="J85" s="231">
        <f>ROUND(I85*H85,2)</f>
        <v>0</v>
      </c>
      <c r="K85" s="227" t="s">
        <v>21</v>
      </c>
      <c r="L85" s="73"/>
      <c r="M85" s="232" t="s">
        <v>21</v>
      </c>
      <c r="N85" s="233" t="s">
        <v>45</v>
      </c>
      <c r="O85" s="48"/>
      <c r="P85" s="234">
        <f>O85*H85</f>
        <v>0</v>
      </c>
      <c r="Q85" s="234">
        <v>0</v>
      </c>
      <c r="R85" s="234">
        <f>Q85*H85</f>
        <v>0</v>
      </c>
      <c r="S85" s="234">
        <v>0</v>
      </c>
      <c r="T85" s="235">
        <f>S85*H85</f>
        <v>0</v>
      </c>
      <c r="AR85" s="25" t="s">
        <v>144</v>
      </c>
      <c r="AT85" s="25" t="s">
        <v>140</v>
      </c>
      <c r="AU85" s="25" t="s">
        <v>82</v>
      </c>
      <c r="AY85" s="25" t="s">
        <v>139</v>
      </c>
      <c r="BE85" s="236">
        <f>IF(N85="základní",J85,0)</f>
        <v>0</v>
      </c>
      <c r="BF85" s="236">
        <f>IF(N85="snížená",J85,0)</f>
        <v>0</v>
      </c>
      <c r="BG85" s="236">
        <f>IF(N85="zákl. přenesená",J85,0)</f>
        <v>0</v>
      </c>
      <c r="BH85" s="236">
        <f>IF(N85="sníž. přenesená",J85,0)</f>
        <v>0</v>
      </c>
      <c r="BI85" s="236">
        <f>IF(N85="nulová",J85,0)</f>
        <v>0</v>
      </c>
      <c r="BJ85" s="25" t="s">
        <v>82</v>
      </c>
      <c r="BK85" s="236">
        <f>ROUND(I85*H85,2)</f>
        <v>0</v>
      </c>
      <c r="BL85" s="25" t="s">
        <v>144</v>
      </c>
      <c r="BM85" s="25" t="s">
        <v>144</v>
      </c>
    </row>
    <row r="86" s="1" customFormat="1" ht="16.5" customHeight="1">
      <c r="B86" s="47"/>
      <c r="C86" s="225" t="s">
        <v>148</v>
      </c>
      <c r="D86" s="225" t="s">
        <v>140</v>
      </c>
      <c r="E86" s="226" t="s">
        <v>149</v>
      </c>
      <c r="F86" s="227" t="s">
        <v>150</v>
      </c>
      <c r="G86" s="228" t="s">
        <v>147</v>
      </c>
      <c r="H86" s="229">
        <v>56.484000000000002</v>
      </c>
      <c r="I86" s="230"/>
      <c r="J86" s="231">
        <f>ROUND(I86*H86,2)</f>
        <v>0</v>
      </c>
      <c r="K86" s="227" t="s">
        <v>21</v>
      </c>
      <c r="L86" s="73"/>
      <c r="M86" s="232" t="s">
        <v>21</v>
      </c>
      <c r="N86" s="233" t="s">
        <v>45</v>
      </c>
      <c r="O86" s="48"/>
      <c r="P86" s="234">
        <f>O86*H86</f>
        <v>0</v>
      </c>
      <c r="Q86" s="234">
        <v>0</v>
      </c>
      <c r="R86" s="234">
        <f>Q86*H86</f>
        <v>0</v>
      </c>
      <c r="S86" s="234">
        <v>0</v>
      </c>
      <c r="T86" s="235">
        <f>S86*H86</f>
        <v>0</v>
      </c>
      <c r="AR86" s="25" t="s">
        <v>144</v>
      </c>
      <c r="AT86" s="25" t="s">
        <v>140</v>
      </c>
      <c r="AU86" s="25" t="s">
        <v>82</v>
      </c>
      <c r="AY86" s="25" t="s">
        <v>139</v>
      </c>
      <c r="BE86" s="236">
        <f>IF(N86="základní",J86,0)</f>
        <v>0</v>
      </c>
      <c r="BF86" s="236">
        <f>IF(N86="snížená",J86,0)</f>
        <v>0</v>
      </c>
      <c r="BG86" s="236">
        <f>IF(N86="zákl. přenesená",J86,0)</f>
        <v>0</v>
      </c>
      <c r="BH86" s="236">
        <f>IF(N86="sníž. přenesená",J86,0)</f>
        <v>0</v>
      </c>
      <c r="BI86" s="236">
        <f>IF(N86="nulová",J86,0)</f>
        <v>0</v>
      </c>
      <c r="BJ86" s="25" t="s">
        <v>82</v>
      </c>
      <c r="BK86" s="236">
        <f>ROUND(I86*H86,2)</f>
        <v>0</v>
      </c>
      <c r="BL86" s="25" t="s">
        <v>144</v>
      </c>
      <c r="BM86" s="25" t="s">
        <v>151</v>
      </c>
    </row>
    <row r="87" s="1" customFormat="1" ht="16.5" customHeight="1">
      <c r="B87" s="47"/>
      <c r="C87" s="225" t="s">
        <v>144</v>
      </c>
      <c r="D87" s="225" t="s">
        <v>140</v>
      </c>
      <c r="E87" s="226" t="s">
        <v>152</v>
      </c>
      <c r="F87" s="227" t="s">
        <v>153</v>
      </c>
      <c r="G87" s="228" t="s">
        <v>154</v>
      </c>
      <c r="H87" s="229">
        <v>19</v>
      </c>
      <c r="I87" s="230"/>
      <c r="J87" s="231">
        <f>ROUND(I87*H87,2)</f>
        <v>0</v>
      </c>
      <c r="K87" s="227" t="s">
        <v>21</v>
      </c>
      <c r="L87" s="73"/>
      <c r="M87" s="232" t="s">
        <v>21</v>
      </c>
      <c r="N87" s="233" t="s">
        <v>45</v>
      </c>
      <c r="O87" s="48"/>
      <c r="P87" s="234">
        <f>O87*H87</f>
        <v>0</v>
      </c>
      <c r="Q87" s="234">
        <v>0</v>
      </c>
      <c r="R87" s="234">
        <f>Q87*H87</f>
        <v>0</v>
      </c>
      <c r="S87" s="234">
        <v>0</v>
      </c>
      <c r="T87" s="235">
        <f>S87*H87</f>
        <v>0</v>
      </c>
      <c r="AR87" s="25" t="s">
        <v>144</v>
      </c>
      <c r="AT87" s="25" t="s">
        <v>140</v>
      </c>
      <c r="AU87" s="25" t="s">
        <v>82</v>
      </c>
      <c r="AY87" s="25" t="s">
        <v>139</v>
      </c>
      <c r="BE87" s="236">
        <f>IF(N87="základní",J87,0)</f>
        <v>0</v>
      </c>
      <c r="BF87" s="236">
        <f>IF(N87="snížená",J87,0)</f>
        <v>0</v>
      </c>
      <c r="BG87" s="236">
        <f>IF(N87="zákl. přenesená",J87,0)</f>
        <v>0</v>
      </c>
      <c r="BH87" s="236">
        <f>IF(N87="sníž. přenesená",J87,0)</f>
        <v>0</v>
      </c>
      <c r="BI87" s="236">
        <f>IF(N87="nulová",J87,0)</f>
        <v>0</v>
      </c>
      <c r="BJ87" s="25" t="s">
        <v>82</v>
      </c>
      <c r="BK87" s="236">
        <f>ROUND(I87*H87,2)</f>
        <v>0</v>
      </c>
      <c r="BL87" s="25" t="s">
        <v>144</v>
      </c>
      <c r="BM87" s="25" t="s">
        <v>155</v>
      </c>
    </row>
    <row r="88" s="1" customFormat="1" ht="16.5" customHeight="1">
      <c r="B88" s="47"/>
      <c r="C88" s="225" t="s">
        <v>156</v>
      </c>
      <c r="D88" s="225" t="s">
        <v>140</v>
      </c>
      <c r="E88" s="226" t="s">
        <v>157</v>
      </c>
      <c r="F88" s="227" t="s">
        <v>158</v>
      </c>
      <c r="G88" s="228" t="s">
        <v>154</v>
      </c>
      <c r="H88" s="229">
        <v>19</v>
      </c>
      <c r="I88" s="230"/>
      <c r="J88" s="231">
        <f>ROUND(I88*H88,2)</f>
        <v>0</v>
      </c>
      <c r="K88" s="227" t="s">
        <v>21</v>
      </c>
      <c r="L88" s="73"/>
      <c r="M88" s="232" t="s">
        <v>21</v>
      </c>
      <c r="N88" s="233" t="s">
        <v>45</v>
      </c>
      <c r="O88" s="48"/>
      <c r="P88" s="234">
        <f>O88*H88</f>
        <v>0</v>
      </c>
      <c r="Q88" s="234">
        <v>0</v>
      </c>
      <c r="R88" s="234">
        <f>Q88*H88</f>
        <v>0</v>
      </c>
      <c r="S88" s="234">
        <v>0</v>
      </c>
      <c r="T88" s="235">
        <f>S88*H88</f>
        <v>0</v>
      </c>
      <c r="AR88" s="25" t="s">
        <v>144</v>
      </c>
      <c r="AT88" s="25" t="s">
        <v>140</v>
      </c>
      <c r="AU88" s="25" t="s">
        <v>82</v>
      </c>
      <c r="AY88" s="25" t="s">
        <v>139</v>
      </c>
      <c r="BE88" s="236">
        <f>IF(N88="základní",J88,0)</f>
        <v>0</v>
      </c>
      <c r="BF88" s="236">
        <f>IF(N88="snížená",J88,0)</f>
        <v>0</v>
      </c>
      <c r="BG88" s="236">
        <f>IF(N88="zákl. přenesená",J88,0)</f>
        <v>0</v>
      </c>
      <c r="BH88" s="236">
        <f>IF(N88="sníž. přenesená",J88,0)</f>
        <v>0</v>
      </c>
      <c r="BI88" s="236">
        <f>IF(N88="nulová",J88,0)</f>
        <v>0</v>
      </c>
      <c r="BJ88" s="25" t="s">
        <v>82</v>
      </c>
      <c r="BK88" s="236">
        <f>ROUND(I88*H88,2)</f>
        <v>0</v>
      </c>
      <c r="BL88" s="25" t="s">
        <v>144</v>
      </c>
      <c r="BM88" s="25" t="s">
        <v>159</v>
      </c>
    </row>
    <row r="89" s="1" customFormat="1" ht="16.5" customHeight="1">
      <c r="B89" s="47"/>
      <c r="C89" s="225" t="s">
        <v>151</v>
      </c>
      <c r="D89" s="225" t="s">
        <v>140</v>
      </c>
      <c r="E89" s="226" t="s">
        <v>160</v>
      </c>
      <c r="F89" s="227" t="s">
        <v>161</v>
      </c>
      <c r="G89" s="228" t="s">
        <v>154</v>
      </c>
      <c r="H89" s="229">
        <v>1</v>
      </c>
      <c r="I89" s="230"/>
      <c r="J89" s="231">
        <f>ROUND(I89*H89,2)</f>
        <v>0</v>
      </c>
      <c r="K89" s="227" t="s">
        <v>21</v>
      </c>
      <c r="L89" s="73"/>
      <c r="M89" s="232" t="s">
        <v>21</v>
      </c>
      <c r="N89" s="233" t="s">
        <v>45</v>
      </c>
      <c r="O89" s="48"/>
      <c r="P89" s="234">
        <f>O89*H89</f>
        <v>0</v>
      </c>
      <c r="Q89" s="234">
        <v>0</v>
      </c>
      <c r="R89" s="234">
        <f>Q89*H89</f>
        <v>0</v>
      </c>
      <c r="S89" s="234">
        <v>0</v>
      </c>
      <c r="T89" s="235">
        <f>S89*H89</f>
        <v>0</v>
      </c>
      <c r="AR89" s="25" t="s">
        <v>144</v>
      </c>
      <c r="AT89" s="25" t="s">
        <v>140</v>
      </c>
      <c r="AU89" s="25" t="s">
        <v>82</v>
      </c>
      <c r="AY89" s="25" t="s">
        <v>139</v>
      </c>
      <c r="BE89" s="236">
        <f>IF(N89="základní",J89,0)</f>
        <v>0</v>
      </c>
      <c r="BF89" s="236">
        <f>IF(N89="snížená",J89,0)</f>
        <v>0</v>
      </c>
      <c r="BG89" s="236">
        <f>IF(N89="zákl. přenesená",J89,0)</f>
        <v>0</v>
      </c>
      <c r="BH89" s="236">
        <f>IF(N89="sníž. přenesená",J89,0)</f>
        <v>0</v>
      </c>
      <c r="BI89" s="236">
        <f>IF(N89="nulová",J89,0)</f>
        <v>0</v>
      </c>
      <c r="BJ89" s="25" t="s">
        <v>82</v>
      </c>
      <c r="BK89" s="236">
        <f>ROUND(I89*H89,2)</f>
        <v>0</v>
      </c>
      <c r="BL89" s="25" t="s">
        <v>144</v>
      </c>
      <c r="BM89" s="25" t="s">
        <v>162</v>
      </c>
    </row>
    <row r="90" s="1" customFormat="1" ht="16.5" customHeight="1">
      <c r="B90" s="47"/>
      <c r="C90" s="225" t="s">
        <v>163</v>
      </c>
      <c r="D90" s="225" t="s">
        <v>140</v>
      </c>
      <c r="E90" s="226" t="s">
        <v>164</v>
      </c>
      <c r="F90" s="227" t="s">
        <v>165</v>
      </c>
      <c r="G90" s="228" t="s">
        <v>154</v>
      </c>
      <c r="H90" s="229">
        <v>1</v>
      </c>
      <c r="I90" s="230"/>
      <c r="J90" s="231">
        <f>ROUND(I90*H90,2)</f>
        <v>0</v>
      </c>
      <c r="K90" s="227" t="s">
        <v>21</v>
      </c>
      <c r="L90" s="73"/>
      <c r="M90" s="232" t="s">
        <v>21</v>
      </c>
      <c r="N90" s="233" t="s">
        <v>45</v>
      </c>
      <c r="O90" s="48"/>
      <c r="P90" s="234">
        <f>O90*H90</f>
        <v>0</v>
      </c>
      <c r="Q90" s="234">
        <v>0</v>
      </c>
      <c r="R90" s="234">
        <f>Q90*H90</f>
        <v>0</v>
      </c>
      <c r="S90" s="234">
        <v>0</v>
      </c>
      <c r="T90" s="235">
        <f>S90*H90</f>
        <v>0</v>
      </c>
      <c r="AR90" s="25" t="s">
        <v>144</v>
      </c>
      <c r="AT90" s="25" t="s">
        <v>140</v>
      </c>
      <c r="AU90" s="25" t="s">
        <v>82</v>
      </c>
      <c r="AY90" s="25" t="s">
        <v>139</v>
      </c>
      <c r="BE90" s="236">
        <f>IF(N90="základní",J90,0)</f>
        <v>0</v>
      </c>
      <c r="BF90" s="236">
        <f>IF(N90="snížená",J90,0)</f>
        <v>0</v>
      </c>
      <c r="BG90" s="236">
        <f>IF(N90="zákl. přenesená",J90,0)</f>
        <v>0</v>
      </c>
      <c r="BH90" s="236">
        <f>IF(N90="sníž. přenesená",J90,0)</f>
        <v>0</v>
      </c>
      <c r="BI90" s="236">
        <f>IF(N90="nulová",J90,0)</f>
        <v>0</v>
      </c>
      <c r="BJ90" s="25" t="s">
        <v>82</v>
      </c>
      <c r="BK90" s="236">
        <f>ROUND(I90*H90,2)</f>
        <v>0</v>
      </c>
      <c r="BL90" s="25" t="s">
        <v>144</v>
      </c>
      <c r="BM90" s="25" t="s">
        <v>166</v>
      </c>
    </row>
    <row r="91" s="1" customFormat="1" ht="16.5" customHeight="1">
      <c r="B91" s="47"/>
      <c r="C91" s="225" t="s">
        <v>155</v>
      </c>
      <c r="D91" s="225" t="s">
        <v>140</v>
      </c>
      <c r="E91" s="226" t="s">
        <v>167</v>
      </c>
      <c r="F91" s="227" t="s">
        <v>168</v>
      </c>
      <c r="G91" s="228" t="s">
        <v>154</v>
      </c>
      <c r="H91" s="229">
        <v>19</v>
      </c>
      <c r="I91" s="230"/>
      <c r="J91" s="231">
        <f>ROUND(I91*H91,2)</f>
        <v>0</v>
      </c>
      <c r="K91" s="227" t="s">
        <v>21</v>
      </c>
      <c r="L91" s="73"/>
      <c r="M91" s="232" t="s">
        <v>21</v>
      </c>
      <c r="N91" s="233" t="s">
        <v>45</v>
      </c>
      <c r="O91" s="48"/>
      <c r="P91" s="234">
        <f>O91*H91</f>
        <v>0</v>
      </c>
      <c r="Q91" s="234">
        <v>0</v>
      </c>
      <c r="R91" s="234">
        <f>Q91*H91</f>
        <v>0</v>
      </c>
      <c r="S91" s="234">
        <v>0</v>
      </c>
      <c r="T91" s="235">
        <f>S91*H91</f>
        <v>0</v>
      </c>
      <c r="AR91" s="25" t="s">
        <v>144</v>
      </c>
      <c r="AT91" s="25" t="s">
        <v>140</v>
      </c>
      <c r="AU91" s="25" t="s">
        <v>82</v>
      </c>
      <c r="AY91" s="25" t="s">
        <v>139</v>
      </c>
      <c r="BE91" s="236">
        <f>IF(N91="základní",J91,0)</f>
        <v>0</v>
      </c>
      <c r="BF91" s="236">
        <f>IF(N91="snížená",J91,0)</f>
        <v>0</v>
      </c>
      <c r="BG91" s="236">
        <f>IF(N91="zákl. přenesená",J91,0)</f>
        <v>0</v>
      </c>
      <c r="BH91" s="236">
        <f>IF(N91="sníž. přenesená",J91,0)</f>
        <v>0</v>
      </c>
      <c r="BI91" s="236">
        <f>IF(N91="nulová",J91,0)</f>
        <v>0</v>
      </c>
      <c r="BJ91" s="25" t="s">
        <v>82</v>
      </c>
      <c r="BK91" s="236">
        <f>ROUND(I91*H91,2)</f>
        <v>0</v>
      </c>
      <c r="BL91" s="25" t="s">
        <v>144</v>
      </c>
      <c r="BM91" s="25" t="s">
        <v>169</v>
      </c>
    </row>
    <row r="92" s="1" customFormat="1" ht="16.5" customHeight="1">
      <c r="B92" s="47"/>
      <c r="C92" s="225" t="s">
        <v>170</v>
      </c>
      <c r="D92" s="225" t="s">
        <v>140</v>
      </c>
      <c r="E92" s="226" t="s">
        <v>171</v>
      </c>
      <c r="F92" s="227" t="s">
        <v>172</v>
      </c>
      <c r="G92" s="228" t="s">
        <v>154</v>
      </c>
      <c r="H92" s="229">
        <v>19</v>
      </c>
      <c r="I92" s="230"/>
      <c r="J92" s="231">
        <f>ROUND(I92*H92,2)</f>
        <v>0</v>
      </c>
      <c r="K92" s="227" t="s">
        <v>21</v>
      </c>
      <c r="L92" s="73"/>
      <c r="M92" s="232" t="s">
        <v>21</v>
      </c>
      <c r="N92" s="233" t="s">
        <v>45</v>
      </c>
      <c r="O92" s="48"/>
      <c r="P92" s="234">
        <f>O92*H92</f>
        <v>0</v>
      </c>
      <c r="Q92" s="234">
        <v>0</v>
      </c>
      <c r="R92" s="234">
        <f>Q92*H92</f>
        <v>0</v>
      </c>
      <c r="S92" s="234">
        <v>0</v>
      </c>
      <c r="T92" s="235">
        <f>S92*H92</f>
        <v>0</v>
      </c>
      <c r="AR92" s="25" t="s">
        <v>144</v>
      </c>
      <c r="AT92" s="25" t="s">
        <v>140</v>
      </c>
      <c r="AU92" s="25" t="s">
        <v>82</v>
      </c>
      <c r="AY92" s="25" t="s">
        <v>139</v>
      </c>
      <c r="BE92" s="236">
        <f>IF(N92="základní",J92,0)</f>
        <v>0</v>
      </c>
      <c r="BF92" s="236">
        <f>IF(N92="snížená",J92,0)</f>
        <v>0</v>
      </c>
      <c r="BG92" s="236">
        <f>IF(N92="zákl. přenesená",J92,0)</f>
        <v>0</v>
      </c>
      <c r="BH92" s="236">
        <f>IF(N92="sníž. přenesená",J92,0)</f>
        <v>0</v>
      </c>
      <c r="BI92" s="236">
        <f>IF(N92="nulová",J92,0)</f>
        <v>0</v>
      </c>
      <c r="BJ92" s="25" t="s">
        <v>82</v>
      </c>
      <c r="BK92" s="236">
        <f>ROUND(I92*H92,2)</f>
        <v>0</v>
      </c>
      <c r="BL92" s="25" t="s">
        <v>144</v>
      </c>
      <c r="BM92" s="25" t="s">
        <v>173</v>
      </c>
    </row>
    <row r="93" s="1" customFormat="1" ht="16.5" customHeight="1">
      <c r="B93" s="47"/>
      <c r="C93" s="225" t="s">
        <v>159</v>
      </c>
      <c r="D93" s="225" t="s">
        <v>140</v>
      </c>
      <c r="E93" s="226" t="s">
        <v>174</v>
      </c>
      <c r="F93" s="227" t="s">
        <v>175</v>
      </c>
      <c r="G93" s="228" t="s">
        <v>154</v>
      </c>
      <c r="H93" s="229">
        <v>1</v>
      </c>
      <c r="I93" s="230"/>
      <c r="J93" s="231">
        <f>ROUND(I93*H93,2)</f>
        <v>0</v>
      </c>
      <c r="K93" s="227" t="s">
        <v>21</v>
      </c>
      <c r="L93" s="73"/>
      <c r="M93" s="232" t="s">
        <v>21</v>
      </c>
      <c r="N93" s="233" t="s">
        <v>45</v>
      </c>
      <c r="O93" s="48"/>
      <c r="P93" s="234">
        <f>O93*H93</f>
        <v>0</v>
      </c>
      <c r="Q93" s="234">
        <v>0</v>
      </c>
      <c r="R93" s="234">
        <f>Q93*H93</f>
        <v>0</v>
      </c>
      <c r="S93" s="234">
        <v>0</v>
      </c>
      <c r="T93" s="235">
        <f>S93*H93</f>
        <v>0</v>
      </c>
      <c r="AR93" s="25" t="s">
        <v>144</v>
      </c>
      <c r="AT93" s="25" t="s">
        <v>140</v>
      </c>
      <c r="AU93" s="25" t="s">
        <v>82</v>
      </c>
      <c r="AY93" s="25" t="s">
        <v>139</v>
      </c>
      <c r="BE93" s="236">
        <f>IF(N93="základní",J93,0)</f>
        <v>0</v>
      </c>
      <c r="BF93" s="236">
        <f>IF(N93="snížená",J93,0)</f>
        <v>0</v>
      </c>
      <c r="BG93" s="236">
        <f>IF(N93="zákl. přenesená",J93,0)</f>
        <v>0</v>
      </c>
      <c r="BH93" s="236">
        <f>IF(N93="sníž. přenesená",J93,0)</f>
        <v>0</v>
      </c>
      <c r="BI93" s="236">
        <f>IF(N93="nulová",J93,0)</f>
        <v>0</v>
      </c>
      <c r="BJ93" s="25" t="s">
        <v>82</v>
      </c>
      <c r="BK93" s="236">
        <f>ROUND(I93*H93,2)</f>
        <v>0</v>
      </c>
      <c r="BL93" s="25" t="s">
        <v>144</v>
      </c>
      <c r="BM93" s="25" t="s">
        <v>176</v>
      </c>
    </row>
    <row r="94" s="1" customFormat="1" ht="16.5" customHeight="1">
      <c r="B94" s="47"/>
      <c r="C94" s="225" t="s">
        <v>177</v>
      </c>
      <c r="D94" s="225" t="s">
        <v>140</v>
      </c>
      <c r="E94" s="226" t="s">
        <v>178</v>
      </c>
      <c r="F94" s="227" t="s">
        <v>179</v>
      </c>
      <c r="G94" s="228" t="s">
        <v>154</v>
      </c>
      <c r="H94" s="229">
        <v>1</v>
      </c>
      <c r="I94" s="230"/>
      <c r="J94" s="231">
        <f>ROUND(I94*H94,2)</f>
        <v>0</v>
      </c>
      <c r="K94" s="227" t="s">
        <v>21</v>
      </c>
      <c r="L94" s="73"/>
      <c r="M94" s="232" t="s">
        <v>21</v>
      </c>
      <c r="N94" s="233" t="s">
        <v>45</v>
      </c>
      <c r="O94" s="48"/>
      <c r="P94" s="234">
        <f>O94*H94</f>
        <v>0</v>
      </c>
      <c r="Q94" s="234">
        <v>0</v>
      </c>
      <c r="R94" s="234">
        <f>Q94*H94</f>
        <v>0</v>
      </c>
      <c r="S94" s="234">
        <v>0</v>
      </c>
      <c r="T94" s="235">
        <f>S94*H94</f>
        <v>0</v>
      </c>
      <c r="AR94" s="25" t="s">
        <v>144</v>
      </c>
      <c r="AT94" s="25" t="s">
        <v>140</v>
      </c>
      <c r="AU94" s="25" t="s">
        <v>82</v>
      </c>
      <c r="AY94" s="25" t="s">
        <v>139</v>
      </c>
      <c r="BE94" s="236">
        <f>IF(N94="základní",J94,0)</f>
        <v>0</v>
      </c>
      <c r="BF94" s="236">
        <f>IF(N94="snížená",J94,0)</f>
        <v>0</v>
      </c>
      <c r="BG94" s="236">
        <f>IF(N94="zákl. přenesená",J94,0)</f>
        <v>0</v>
      </c>
      <c r="BH94" s="236">
        <f>IF(N94="sníž. přenesená",J94,0)</f>
        <v>0</v>
      </c>
      <c r="BI94" s="236">
        <f>IF(N94="nulová",J94,0)</f>
        <v>0</v>
      </c>
      <c r="BJ94" s="25" t="s">
        <v>82</v>
      </c>
      <c r="BK94" s="236">
        <f>ROUND(I94*H94,2)</f>
        <v>0</v>
      </c>
      <c r="BL94" s="25" t="s">
        <v>144</v>
      </c>
      <c r="BM94" s="25" t="s">
        <v>180</v>
      </c>
    </row>
    <row r="95" s="1" customFormat="1" ht="16.5" customHeight="1">
      <c r="B95" s="47"/>
      <c r="C95" s="225" t="s">
        <v>162</v>
      </c>
      <c r="D95" s="225" t="s">
        <v>140</v>
      </c>
      <c r="E95" s="226" t="s">
        <v>181</v>
      </c>
      <c r="F95" s="227" t="s">
        <v>182</v>
      </c>
      <c r="G95" s="228" t="s">
        <v>143</v>
      </c>
      <c r="H95" s="229">
        <v>201.09700000000001</v>
      </c>
      <c r="I95" s="230"/>
      <c r="J95" s="231">
        <f>ROUND(I95*H95,2)</f>
        <v>0</v>
      </c>
      <c r="K95" s="227" t="s">
        <v>21</v>
      </c>
      <c r="L95" s="73"/>
      <c r="M95" s="232" t="s">
        <v>21</v>
      </c>
      <c r="N95" s="233" t="s">
        <v>45</v>
      </c>
      <c r="O95" s="48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AR95" s="25" t="s">
        <v>144</v>
      </c>
      <c r="AT95" s="25" t="s">
        <v>140</v>
      </c>
      <c r="AU95" s="25" t="s">
        <v>82</v>
      </c>
      <c r="AY95" s="25" t="s">
        <v>139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25" t="s">
        <v>82</v>
      </c>
      <c r="BK95" s="236">
        <f>ROUND(I95*H95,2)</f>
        <v>0</v>
      </c>
      <c r="BL95" s="25" t="s">
        <v>144</v>
      </c>
      <c r="BM95" s="25" t="s">
        <v>183</v>
      </c>
    </row>
    <row r="96" s="1" customFormat="1" ht="16.5" customHeight="1">
      <c r="B96" s="47"/>
      <c r="C96" s="225" t="s">
        <v>184</v>
      </c>
      <c r="D96" s="225" t="s">
        <v>140</v>
      </c>
      <c r="E96" s="226" t="s">
        <v>185</v>
      </c>
      <c r="F96" s="227" t="s">
        <v>186</v>
      </c>
      <c r="G96" s="228" t="s">
        <v>143</v>
      </c>
      <c r="H96" s="229">
        <v>201.09700000000001</v>
      </c>
      <c r="I96" s="230"/>
      <c r="J96" s="231">
        <f>ROUND(I96*H96,2)</f>
        <v>0</v>
      </c>
      <c r="K96" s="227" t="s">
        <v>21</v>
      </c>
      <c r="L96" s="73"/>
      <c r="M96" s="232" t="s">
        <v>21</v>
      </c>
      <c r="N96" s="233" t="s">
        <v>45</v>
      </c>
      <c r="O96" s="48"/>
      <c r="P96" s="234">
        <f>O96*H96</f>
        <v>0</v>
      </c>
      <c r="Q96" s="234">
        <v>0</v>
      </c>
      <c r="R96" s="234">
        <f>Q96*H96</f>
        <v>0</v>
      </c>
      <c r="S96" s="234">
        <v>0</v>
      </c>
      <c r="T96" s="235">
        <f>S96*H96</f>
        <v>0</v>
      </c>
      <c r="AR96" s="25" t="s">
        <v>144</v>
      </c>
      <c r="AT96" s="25" t="s">
        <v>140</v>
      </c>
      <c r="AU96" s="25" t="s">
        <v>82</v>
      </c>
      <c r="AY96" s="25" t="s">
        <v>139</v>
      </c>
      <c r="BE96" s="236">
        <f>IF(N96="základní",J96,0)</f>
        <v>0</v>
      </c>
      <c r="BF96" s="236">
        <f>IF(N96="snížená",J96,0)</f>
        <v>0</v>
      </c>
      <c r="BG96" s="236">
        <f>IF(N96="zákl. přenesená",J96,0)</f>
        <v>0</v>
      </c>
      <c r="BH96" s="236">
        <f>IF(N96="sníž. přenesená",J96,0)</f>
        <v>0</v>
      </c>
      <c r="BI96" s="236">
        <f>IF(N96="nulová",J96,0)</f>
        <v>0</v>
      </c>
      <c r="BJ96" s="25" t="s">
        <v>82</v>
      </c>
      <c r="BK96" s="236">
        <f>ROUND(I96*H96,2)</f>
        <v>0</v>
      </c>
      <c r="BL96" s="25" t="s">
        <v>144</v>
      </c>
      <c r="BM96" s="25" t="s">
        <v>187</v>
      </c>
    </row>
    <row r="97" s="1" customFormat="1" ht="16.5" customHeight="1">
      <c r="B97" s="47"/>
      <c r="C97" s="225" t="s">
        <v>166</v>
      </c>
      <c r="D97" s="225" t="s">
        <v>140</v>
      </c>
      <c r="E97" s="226" t="s">
        <v>188</v>
      </c>
      <c r="F97" s="227" t="s">
        <v>189</v>
      </c>
      <c r="G97" s="228" t="s">
        <v>143</v>
      </c>
      <c r="H97" s="229">
        <v>13.054</v>
      </c>
      <c r="I97" s="230"/>
      <c r="J97" s="231">
        <f>ROUND(I97*H97,2)</f>
        <v>0</v>
      </c>
      <c r="K97" s="227" t="s">
        <v>21</v>
      </c>
      <c r="L97" s="73"/>
      <c r="M97" s="232" t="s">
        <v>21</v>
      </c>
      <c r="N97" s="233" t="s">
        <v>45</v>
      </c>
      <c r="O97" s="48"/>
      <c r="P97" s="234">
        <f>O97*H97</f>
        <v>0</v>
      </c>
      <c r="Q97" s="234">
        <v>0</v>
      </c>
      <c r="R97" s="234">
        <f>Q97*H97</f>
        <v>0</v>
      </c>
      <c r="S97" s="234">
        <v>0</v>
      </c>
      <c r="T97" s="235">
        <f>S97*H97</f>
        <v>0</v>
      </c>
      <c r="AR97" s="25" t="s">
        <v>144</v>
      </c>
      <c r="AT97" s="25" t="s">
        <v>140</v>
      </c>
      <c r="AU97" s="25" t="s">
        <v>82</v>
      </c>
      <c r="AY97" s="25" t="s">
        <v>139</v>
      </c>
      <c r="BE97" s="236">
        <f>IF(N97="základní",J97,0)</f>
        <v>0</v>
      </c>
      <c r="BF97" s="236">
        <f>IF(N97="snížená",J97,0)</f>
        <v>0</v>
      </c>
      <c r="BG97" s="236">
        <f>IF(N97="zákl. přenesená",J97,0)</f>
        <v>0</v>
      </c>
      <c r="BH97" s="236">
        <f>IF(N97="sníž. přenesená",J97,0)</f>
        <v>0</v>
      </c>
      <c r="BI97" s="236">
        <f>IF(N97="nulová",J97,0)</f>
        <v>0</v>
      </c>
      <c r="BJ97" s="25" t="s">
        <v>82</v>
      </c>
      <c r="BK97" s="236">
        <f>ROUND(I97*H97,2)</f>
        <v>0</v>
      </c>
      <c r="BL97" s="25" t="s">
        <v>144</v>
      </c>
      <c r="BM97" s="25" t="s">
        <v>190</v>
      </c>
    </row>
    <row r="98" s="1" customFormat="1" ht="16.5" customHeight="1">
      <c r="B98" s="47"/>
      <c r="C98" s="225" t="s">
        <v>10</v>
      </c>
      <c r="D98" s="225" t="s">
        <v>140</v>
      </c>
      <c r="E98" s="226" t="s">
        <v>191</v>
      </c>
      <c r="F98" s="227" t="s">
        <v>192</v>
      </c>
      <c r="G98" s="228" t="s">
        <v>143</v>
      </c>
      <c r="H98" s="229">
        <v>201.09700000000001</v>
      </c>
      <c r="I98" s="230"/>
      <c r="J98" s="231">
        <f>ROUND(I98*H98,2)</f>
        <v>0</v>
      </c>
      <c r="K98" s="227" t="s">
        <v>21</v>
      </c>
      <c r="L98" s="73"/>
      <c r="M98" s="232" t="s">
        <v>21</v>
      </c>
      <c r="N98" s="233" t="s">
        <v>45</v>
      </c>
      <c r="O98" s="48"/>
      <c r="P98" s="234">
        <f>O98*H98</f>
        <v>0</v>
      </c>
      <c r="Q98" s="234">
        <v>0</v>
      </c>
      <c r="R98" s="234">
        <f>Q98*H98</f>
        <v>0</v>
      </c>
      <c r="S98" s="234">
        <v>0</v>
      </c>
      <c r="T98" s="235">
        <f>S98*H98</f>
        <v>0</v>
      </c>
      <c r="AR98" s="25" t="s">
        <v>144</v>
      </c>
      <c r="AT98" s="25" t="s">
        <v>140</v>
      </c>
      <c r="AU98" s="25" t="s">
        <v>82</v>
      </c>
      <c r="AY98" s="25" t="s">
        <v>139</v>
      </c>
      <c r="BE98" s="236">
        <f>IF(N98="základní",J98,0)</f>
        <v>0</v>
      </c>
      <c r="BF98" s="236">
        <f>IF(N98="snížená",J98,0)</f>
        <v>0</v>
      </c>
      <c r="BG98" s="236">
        <f>IF(N98="zákl. přenesená",J98,0)</f>
        <v>0</v>
      </c>
      <c r="BH98" s="236">
        <f>IF(N98="sníž. přenesená",J98,0)</f>
        <v>0</v>
      </c>
      <c r="BI98" s="236">
        <f>IF(N98="nulová",J98,0)</f>
        <v>0</v>
      </c>
      <c r="BJ98" s="25" t="s">
        <v>82</v>
      </c>
      <c r="BK98" s="236">
        <f>ROUND(I98*H98,2)</f>
        <v>0</v>
      </c>
      <c r="BL98" s="25" t="s">
        <v>144</v>
      </c>
      <c r="BM98" s="25" t="s">
        <v>193</v>
      </c>
    </row>
    <row r="99" s="1" customFormat="1" ht="16.5" customHeight="1">
      <c r="B99" s="47"/>
      <c r="C99" s="225" t="s">
        <v>169</v>
      </c>
      <c r="D99" s="225" t="s">
        <v>140</v>
      </c>
      <c r="E99" s="226" t="s">
        <v>194</v>
      </c>
      <c r="F99" s="227" t="s">
        <v>195</v>
      </c>
      <c r="G99" s="228" t="s">
        <v>143</v>
      </c>
      <c r="H99" s="229">
        <v>1005.487</v>
      </c>
      <c r="I99" s="230"/>
      <c r="J99" s="231">
        <f>ROUND(I99*H99,2)</f>
        <v>0</v>
      </c>
      <c r="K99" s="227" t="s">
        <v>21</v>
      </c>
      <c r="L99" s="73"/>
      <c r="M99" s="232" t="s">
        <v>21</v>
      </c>
      <c r="N99" s="233" t="s">
        <v>45</v>
      </c>
      <c r="O99" s="48"/>
      <c r="P99" s="234">
        <f>O99*H99</f>
        <v>0</v>
      </c>
      <c r="Q99" s="234">
        <v>0</v>
      </c>
      <c r="R99" s="234">
        <f>Q99*H99</f>
        <v>0</v>
      </c>
      <c r="S99" s="234">
        <v>0</v>
      </c>
      <c r="T99" s="235">
        <f>S99*H99</f>
        <v>0</v>
      </c>
      <c r="AR99" s="25" t="s">
        <v>144</v>
      </c>
      <c r="AT99" s="25" t="s">
        <v>140</v>
      </c>
      <c r="AU99" s="25" t="s">
        <v>82</v>
      </c>
      <c r="AY99" s="25" t="s">
        <v>139</v>
      </c>
      <c r="BE99" s="236">
        <f>IF(N99="základní",J99,0)</f>
        <v>0</v>
      </c>
      <c r="BF99" s="236">
        <f>IF(N99="snížená",J99,0)</f>
        <v>0</v>
      </c>
      <c r="BG99" s="236">
        <f>IF(N99="zákl. přenesená",J99,0)</f>
        <v>0</v>
      </c>
      <c r="BH99" s="236">
        <f>IF(N99="sníž. přenesená",J99,0)</f>
        <v>0</v>
      </c>
      <c r="BI99" s="236">
        <f>IF(N99="nulová",J99,0)</f>
        <v>0</v>
      </c>
      <c r="BJ99" s="25" t="s">
        <v>82</v>
      </c>
      <c r="BK99" s="236">
        <f>ROUND(I99*H99,2)</f>
        <v>0</v>
      </c>
      <c r="BL99" s="25" t="s">
        <v>144</v>
      </c>
      <c r="BM99" s="25" t="s">
        <v>196</v>
      </c>
    </row>
    <row r="100" s="1" customFormat="1" ht="16.5" customHeight="1">
      <c r="B100" s="47"/>
      <c r="C100" s="225" t="s">
        <v>197</v>
      </c>
      <c r="D100" s="225" t="s">
        <v>140</v>
      </c>
      <c r="E100" s="226" t="s">
        <v>198</v>
      </c>
      <c r="F100" s="227" t="s">
        <v>199</v>
      </c>
      <c r="G100" s="228" t="s">
        <v>143</v>
      </c>
      <c r="H100" s="229">
        <v>201.09700000000001</v>
      </c>
      <c r="I100" s="230"/>
      <c r="J100" s="231">
        <f>ROUND(I100*H100,2)</f>
        <v>0</v>
      </c>
      <c r="K100" s="227" t="s">
        <v>21</v>
      </c>
      <c r="L100" s="73"/>
      <c r="M100" s="232" t="s">
        <v>21</v>
      </c>
      <c r="N100" s="233" t="s">
        <v>45</v>
      </c>
      <c r="O100" s="48"/>
      <c r="P100" s="234">
        <f>O100*H100</f>
        <v>0</v>
      </c>
      <c r="Q100" s="234">
        <v>0</v>
      </c>
      <c r="R100" s="234">
        <f>Q100*H100</f>
        <v>0</v>
      </c>
      <c r="S100" s="234">
        <v>0</v>
      </c>
      <c r="T100" s="235">
        <f>S100*H100</f>
        <v>0</v>
      </c>
      <c r="AR100" s="25" t="s">
        <v>144</v>
      </c>
      <c r="AT100" s="25" t="s">
        <v>140</v>
      </c>
      <c r="AU100" s="25" t="s">
        <v>82</v>
      </c>
      <c r="AY100" s="25" t="s">
        <v>139</v>
      </c>
      <c r="BE100" s="236">
        <f>IF(N100="základní",J100,0)</f>
        <v>0</v>
      </c>
      <c r="BF100" s="236">
        <f>IF(N100="snížená",J100,0)</f>
        <v>0</v>
      </c>
      <c r="BG100" s="236">
        <f>IF(N100="zákl. přenesená",J100,0)</f>
        <v>0</v>
      </c>
      <c r="BH100" s="236">
        <f>IF(N100="sníž. přenesená",J100,0)</f>
        <v>0</v>
      </c>
      <c r="BI100" s="236">
        <f>IF(N100="nulová",J100,0)</f>
        <v>0</v>
      </c>
      <c r="BJ100" s="25" t="s">
        <v>82</v>
      </c>
      <c r="BK100" s="236">
        <f>ROUND(I100*H100,2)</f>
        <v>0</v>
      </c>
      <c r="BL100" s="25" t="s">
        <v>144</v>
      </c>
      <c r="BM100" s="25" t="s">
        <v>200</v>
      </c>
    </row>
    <row r="101" s="1" customFormat="1" ht="16.5" customHeight="1">
      <c r="B101" s="47"/>
      <c r="C101" s="225" t="s">
        <v>173</v>
      </c>
      <c r="D101" s="225" t="s">
        <v>140</v>
      </c>
      <c r="E101" s="226" t="s">
        <v>201</v>
      </c>
      <c r="F101" s="227" t="s">
        <v>202</v>
      </c>
      <c r="G101" s="228" t="s">
        <v>143</v>
      </c>
      <c r="H101" s="229">
        <v>201.09700000000001</v>
      </c>
      <c r="I101" s="230"/>
      <c r="J101" s="231">
        <f>ROUND(I101*H101,2)</f>
        <v>0</v>
      </c>
      <c r="K101" s="227" t="s">
        <v>21</v>
      </c>
      <c r="L101" s="73"/>
      <c r="M101" s="232" t="s">
        <v>21</v>
      </c>
      <c r="N101" s="233" t="s">
        <v>45</v>
      </c>
      <c r="O101" s="48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AR101" s="25" t="s">
        <v>144</v>
      </c>
      <c r="AT101" s="25" t="s">
        <v>140</v>
      </c>
      <c r="AU101" s="25" t="s">
        <v>82</v>
      </c>
      <c r="AY101" s="25" t="s">
        <v>139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25" t="s">
        <v>82</v>
      </c>
      <c r="BK101" s="236">
        <f>ROUND(I101*H101,2)</f>
        <v>0</v>
      </c>
      <c r="BL101" s="25" t="s">
        <v>144</v>
      </c>
      <c r="BM101" s="25" t="s">
        <v>203</v>
      </c>
    </row>
    <row r="102" s="1" customFormat="1" ht="16.5" customHeight="1">
      <c r="B102" s="47"/>
      <c r="C102" s="225" t="s">
        <v>204</v>
      </c>
      <c r="D102" s="225" t="s">
        <v>140</v>
      </c>
      <c r="E102" s="226" t="s">
        <v>205</v>
      </c>
      <c r="F102" s="227" t="s">
        <v>206</v>
      </c>
      <c r="G102" s="228" t="s">
        <v>143</v>
      </c>
      <c r="H102" s="229">
        <v>33.722000000000001</v>
      </c>
      <c r="I102" s="230"/>
      <c r="J102" s="231">
        <f>ROUND(I102*H102,2)</f>
        <v>0</v>
      </c>
      <c r="K102" s="227" t="s">
        <v>21</v>
      </c>
      <c r="L102" s="73"/>
      <c r="M102" s="232" t="s">
        <v>21</v>
      </c>
      <c r="N102" s="233" t="s">
        <v>45</v>
      </c>
      <c r="O102" s="48"/>
      <c r="P102" s="234">
        <f>O102*H102</f>
        <v>0</v>
      </c>
      <c r="Q102" s="234">
        <v>0</v>
      </c>
      <c r="R102" s="234">
        <f>Q102*H102</f>
        <v>0</v>
      </c>
      <c r="S102" s="234">
        <v>0</v>
      </c>
      <c r="T102" s="235">
        <f>S102*H102</f>
        <v>0</v>
      </c>
      <c r="AR102" s="25" t="s">
        <v>144</v>
      </c>
      <c r="AT102" s="25" t="s">
        <v>140</v>
      </c>
      <c r="AU102" s="25" t="s">
        <v>82</v>
      </c>
      <c r="AY102" s="25" t="s">
        <v>139</v>
      </c>
      <c r="BE102" s="236">
        <f>IF(N102="základní",J102,0)</f>
        <v>0</v>
      </c>
      <c r="BF102" s="236">
        <f>IF(N102="snížená",J102,0)</f>
        <v>0</v>
      </c>
      <c r="BG102" s="236">
        <f>IF(N102="zákl. přenesená",J102,0)</f>
        <v>0</v>
      </c>
      <c r="BH102" s="236">
        <f>IF(N102="sníž. přenesená",J102,0)</f>
        <v>0</v>
      </c>
      <c r="BI102" s="236">
        <f>IF(N102="nulová",J102,0)</f>
        <v>0</v>
      </c>
      <c r="BJ102" s="25" t="s">
        <v>82</v>
      </c>
      <c r="BK102" s="236">
        <f>ROUND(I102*H102,2)</f>
        <v>0</v>
      </c>
      <c r="BL102" s="25" t="s">
        <v>144</v>
      </c>
      <c r="BM102" s="25" t="s">
        <v>207</v>
      </c>
    </row>
    <row r="103" s="1" customFormat="1">
      <c r="B103" s="47"/>
      <c r="C103" s="75"/>
      <c r="D103" s="237" t="s">
        <v>208</v>
      </c>
      <c r="E103" s="75"/>
      <c r="F103" s="238" t="s">
        <v>209</v>
      </c>
      <c r="G103" s="75"/>
      <c r="H103" s="75"/>
      <c r="I103" s="197"/>
      <c r="J103" s="75"/>
      <c r="K103" s="75"/>
      <c r="L103" s="73"/>
      <c r="M103" s="239"/>
      <c r="N103" s="48"/>
      <c r="O103" s="48"/>
      <c r="P103" s="48"/>
      <c r="Q103" s="48"/>
      <c r="R103" s="48"/>
      <c r="S103" s="48"/>
      <c r="T103" s="96"/>
      <c r="AT103" s="25" t="s">
        <v>208</v>
      </c>
      <c r="AU103" s="25" t="s">
        <v>82</v>
      </c>
    </row>
    <row r="104" s="1" customFormat="1" ht="16.5" customHeight="1">
      <c r="B104" s="47"/>
      <c r="C104" s="225" t="s">
        <v>176</v>
      </c>
      <c r="D104" s="225" t="s">
        <v>140</v>
      </c>
      <c r="E104" s="226" t="s">
        <v>210</v>
      </c>
      <c r="F104" s="227" t="s">
        <v>211</v>
      </c>
      <c r="G104" s="228" t="s">
        <v>147</v>
      </c>
      <c r="H104" s="229">
        <v>55.412999999999997</v>
      </c>
      <c r="I104" s="230"/>
      <c r="J104" s="231">
        <f>ROUND(I104*H104,2)</f>
        <v>0</v>
      </c>
      <c r="K104" s="227" t="s">
        <v>21</v>
      </c>
      <c r="L104" s="73"/>
      <c r="M104" s="232" t="s">
        <v>21</v>
      </c>
      <c r="N104" s="233" t="s">
        <v>45</v>
      </c>
      <c r="O104" s="48"/>
      <c r="P104" s="234">
        <f>O104*H104</f>
        <v>0</v>
      </c>
      <c r="Q104" s="234">
        <v>0</v>
      </c>
      <c r="R104" s="234">
        <f>Q104*H104</f>
        <v>0</v>
      </c>
      <c r="S104" s="234">
        <v>0</v>
      </c>
      <c r="T104" s="235">
        <f>S104*H104</f>
        <v>0</v>
      </c>
      <c r="AR104" s="25" t="s">
        <v>144</v>
      </c>
      <c r="AT104" s="25" t="s">
        <v>140</v>
      </c>
      <c r="AU104" s="25" t="s">
        <v>82</v>
      </c>
      <c r="AY104" s="25" t="s">
        <v>139</v>
      </c>
      <c r="BE104" s="236">
        <f>IF(N104="základní",J104,0)</f>
        <v>0</v>
      </c>
      <c r="BF104" s="236">
        <f>IF(N104="snížená",J104,0)</f>
        <v>0</v>
      </c>
      <c r="BG104" s="236">
        <f>IF(N104="zákl. přenesená",J104,0)</f>
        <v>0</v>
      </c>
      <c r="BH104" s="236">
        <f>IF(N104="sníž. přenesená",J104,0)</f>
        <v>0</v>
      </c>
      <c r="BI104" s="236">
        <f>IF(N104="nulová",J104,0)</f>
        <v>0</v>
      </c>
      <c r="BJ104" s="25" t="s">
        <v>82</v>
      </c>
      <c r="BK104" s="236">
        <f>ROUND(I104*H104,2)</f>
        <v>0</v>
      </c>
      <c r="BL104" s="25" t="s">
        <v>144</v>
      </c>
      <c r="BM104" s="25" t="s">
        <v>212</v>
      </c>
    </row>
    <row r="105" s="1" customFormat="1" ht="16.5" customHeight="1">
      <c r="B105" s="47"/>
      <c r="C105" s="225" t="s">
        <v>9</v>
      </c>
      <c r="D105" s="225" t="s">
        <v>140</v>
      </c>
      <c r="E105" s="226" t="s">
        <v>213</v>
      </c>
      <c r="F105" s="227" t="s">
        <v>214</v>
      </c>
      <c r="G105" s="228" t="s">
        <v>147</v>
      </c>
      <c r="H105" s="229">
        <v>28.893000000000001</v>
      </c>
      <c r="I105" s="230"/>
      <c r="J105" s="231">
        <f>ROUND(I105*H105,2)</f>
        <v>0</v>
      </c>
      <c r="K105" s="227" t="s">
        <v>21</v>
      </c>
      <c r="L105" s="73"/>
      <c r="M105" s="232" t="s">
        <v>21</v>
      </c>
      <c r="N105" s="233" t="s">
        <v>45</v>
      </c>
      <c r="O105" s="48"/>
      <c r="P105" s="234">
        <f>O105*H105</f>
        <v>0</v>
      </c>
      <c r="Q105" s="234">
        <v>0</v>
      </c>
      <c r="R105" s="234">
        <f>Q105*H105</f>
        <v>0</v>
      </c>
      <c r="S105" s="234">
        <v>0</v>
      </c>
      <c r="T105" s="235">
        <f>S105*H105</f>
        <v>0</v>
      </c>
      <c r="AR105" s="25" t="s">
        <v>144</v>
      </c>
      <c r="AT105" s="25" t="s">
        <v>140</v>
      </c>
      <c r="AU105" s="25" t="s">
        <v>82</v>
      </c>
      <c r="AY105" s="25" t="s">
        <v>139</v>
      </c>
      <c r="BE105" s="236">
        <f>IF(N105="základní",J105,0)</f>
        <v>0</v>
      </c>
      <c r="BF105" s="236">
        <f>IF(N105="snížená",J105,0)</f>
        <v>0</v>
      </c>
      <c r="BG105" s="236">
        <f>IF(N105="zákl. přenesená",J105,0)</f>
        <v>0</v>
      </c>
      <c r="BH105" s="236">
        <f>IF(N105="sníž. přenesená",J105,0)</f>
        <v>0</v>
      </c>
      <c r="BI105" s="236">
        <f>IF(N105="nulová",J105,0)</f>
        <v>0</v>
      </c>
      <c r="BJ105" s="25" t="s">
        <v>82</v>
      </c>
      <c r="BK105" s="236">
        <f>ROUND(I105*H105,2)</f>
        <v>0</v>
      </c>
      <c r="BL105" s="25" t="s">
        <v>144</v>
      </c>
      <c r="BM105" s="25" t="s">
        <v>215</v>
      </c>
    </row>
    <row r="106" s="1" customFormat="1" ht="16.5" customHeight="1">
      <c r="B106" s="47"/>
      <c r="C106" s="225" t="s">
        <v>180</v>
      </c>
      <c r="D106" s="225" t="s">
        <v>140</v>
      </c>
      <c r="E106" s="226" t="s">
        <v>216</v>
      </c>
      <c r="F106" s="227" t="s">
        <v>217</v>
      </c>
      <c r="G106" s="228" t="s">
        <v>147</v>
      </c>
      <c r="H106" s="229">
        <v>84.305999999999997</v>
      </c>
      <c r="I106" s="230"/>
      <c r="J106" s="231">
        <f>ROUND(I106*H106,2)</f>
        <v>0</v>
      </c>
      <c r="K106" s="227" t="s">
        <v>21</v>
      </c>
      <c r="L106" s="73"/>
      <c r="M106" s="232" t="s">
        <v>21</v>
      </c>
      <c r="N106" s="233" t="s">
        <v>45</v>
      </c>
      <c r="O106" s="48"/>
      <c r="P106" s="234">
        <f>O106*H106</f>
        <v>0</v>
      </c>
      <c r="Q106" s="234">
        <v>0</v>
      </c>
      <c r="R106" s="234">
        <f>Q106*H106</f>
        <v>0</v>
      </c>
      <c r="S106" s="234">
        <v>0</v>
      </c>
      <c r="T106" s="235">
        <f>S106*H106</f>
        <v>0</v>
      </c>
      <c r="AR106" s="25" t="s">
        <v>144</v>
      </c>
      <c r="AT106" s="25" t="s">
        <v>140</v>
      </c>
      <c r="AU106" s="25" t="s">
        <v>82</v>
      </c>
      <c r="AY106" s="25" t="s">
        <v>139</v>
      </c>
      <c r="BE106" s="236">
        <f>IF(N106="základní",J106,0)</f>
        <v>0</v>
      </c>
      <c r="BF106" s="236">
        <f>IF(N106="snížená",J106,0)</f>
        <v>0</v>
      </c>
      <c r="BG106" s="236">
        <f>IF(N106="zákl. přenesená",J106,0)</f>
        <v>0</v>
      </c>
      <c r="BH106" s="236">
        <f>IF(N106="sníž. přenesená",J106,0)</f>
        <v>0</v>
      </c>
      <c r="BI106" s="236">
        <f>IF(N106="nulová",J106,0)</f>
        <v>0</v>
      </c>
      <c r="BJ106" s="25" t="s">
        <v>82</v>
      </c>
      <c r="BK106" s="236">
        <f>ROUND(I106*H106,2)</f>
        <v>0</v>
      </c>
      <c r="BL106" s="25" t="s">
        <v>144</v>
      </c>
      <c r="BM106" s="25" t="s">
        <v>218</v>
      </c>
    </row>
    <row r="107" s="1" customFormat="1" ht="16.5" customHeight="1">
      <c r="B107" s="47"/>
      <c r="C107" s="225" t="s">
        <v>219</v>
      </c>
      <c r="D107" s="225" t="s">
        <v>140</v>
      </c>
      <c r="E107" s="226" t="s">
        <v>220</v>
      </c>
      <c r="F107" s="227" t="s">
        <v>221</v>
      </c>
      <c r="G107" s="228" t="s">
        <v>222</v>
      </c>
      <c r="H107" s="229">
        <v>28.699999999999999</v>
      </c>
      <c r="I107" s="230"/>
      <c r="J107" s="231">
        <f>ROUND(I107*H107,2)</f>
        <v>0</v>
      </c>
      <c r="K107" s="227" t="s">
        <v>21</v>
      </c>
      <c r="L107" s="73"/>
      <c r="M107" s="232" t="s">
        <v>21</v>
      </c>
      <c r="N107" s="233" t="s">
        <v>45</v>
      </c>
      <c r="O107" s="48"/>
      <c r="P107" s="234">
        <f>O107*H107</f>
        <v>0</v>
      </c>
      <c r="Q107" s="234">
        <v>0</v>
      </c>
      <c r="R107" s="234">
        <f>Q107*H107</f>
        <v>0</v>
      </c>
      <c r="S107" s="234">
        <v>0</v>
      </c>
      <c r="T107" s="235">
        <f>S107*H107</f>
        <v>0</v>
      </c>
      <c r="AR107" s="25" t="s">
        <v>144</v>
      </c>
      <c r="AT107" s="25" t="s">
        <v>140</v>
      </c>
      <c r="AU107" s="25" t="s">
        <v>82</v>
      </c>
      <c r="AY107" s="25" t="s">
        <v>139</v>
      </c>
      <c r="BE107" s="236">
        <f>IF(N107="základní",J107,0)</f>
        <v>0</v>
      </c>
      <c r="BF107" s="236">
        <f>IF(N107="snížená",J107,0)</f>
        <v>0</v>
      </c>
      <c r="BG107" s="236">
        <f>IF(N107="zákl. přenesená",J107,0)</f>
        <v>0</v>
      </c>
      <c r="BH107" s="236">
        <f>IF(N107="sníž. přenesená",J107,0)</f>
        <v>0</v>
      </c>
      <c r="BI107" s="236">
        <f>IF(N107="nulová",J107,0)</f>
        <v>0</v>
      </c>
      <c r="BJ107" s="25" t="s">
        <v>82</v>
      </c>
      <c r="BK107" s="236">
        <f>ROUND(I107*H107,2)</f>
        <v>0</v>
      </c>
      <c r="BL107" s="25" t="s">
        <v>144</v>
      </c>
      <c r="BM107" s="25" t="s">
        <v>223</v>
      </c>
    </row>
    <row r="108" s="1" customFormat="1" ht="16.5" customHeight="1">
      <c r="B108" s="47"/>
      <c r="C108" s="225" t="s">
        <v>183</v>
      </c>
      <c r="D108" s="225" t="s">
        <v>140</v>
      </c>
      <c r="E108" s="226" t="s">
        <v>224</v>
      </c>
      <c r="F108" s="227" t="s">
        <v>225</v>
      </c>
      <c r="G108" s="228" t="s">
        <v>222</v>
      </c>
      <c r="H108" s="229">
        <v>9.5</v>
      </c>
      <c r="I108" s="230"/>
      <c r="J108" s="231">
        <f>ROUND(I108*H108,2)</f>
        <v>0</v>
      </c>
      <c r="K108" s="227" t="s">
        <v>21</v>
      </c>
      <c r="L108" s="73"/>
      <c r="M108" s="232" t="s">
        <v>21</v>
      </c>
      <c r="N108" s="233" t="s">
        <v>45</v>
      </c>
      <c r="O108" s="48"/>
      <c r="P108" s="234">
        <f>O108*H108</f>
        <v>0</v>
      </c>
      <c r="Q108" s="234">
        <v>0</v>
      </c>
      <c r="R108" s="234">
        <f>Q108*H108</f>
        <v>0</v>
      </c>
      <c r="S108" s="234">
        <v>0</v>
      </c>
      <c r="T108" s="235">
        <f>S108*H108</f>
        <v>0</v>
      </c>
      <c r="AR108" s="25" t="s">
        <v>144</v>
      </c>
      <c r="AT108" s="25" t="s">
        <v>140</v>
      </c>
      <c r="AU108" s="25" t="s">
        <v>82</v>
      </c>
      <c r="AY108" s="25" t="s">
        <v>139</v>
      </c>
      <c r="BE108" s="236">
        <f>IF(N108="základní",J108,0)</f>
        <v>0</v>
      </c>
      <c r="BF108" s="236">
        <f>IF(N108="snížená",J108,0)</f>
        <v>0</v>
      </c>
      <c r="BG108" s="236">
        <f>IF(N108="zákl. přenesená",J108,0)</f>
        <v>0</v>
      </c>
      <c r="BH108" s="236">
        <f>IF(N108="sníž. přenesená",J108,0)</f>
        <v>0</v>
      </c>
      <c r="BI108" s="236">
        <f>IF(N108="nulová",J108,0)</f>
        <v>0</v>
      </c>
      <c r="BJ108" s="25" t="s">
        <v>82</v>
      </c>
      <c r="BK108" s="236">
        <f>ROUND(I108*H108,2)</f>
        <v>0</v>
      </c>
      <c r="BL108" s="25" t="s">
        <v>144</v>
      </c>
      <c r="BM108" s="25" t="s">
        <v>226</v>
      </c>
    </row>
    <row r="109" s="1" customFormat="1" ht="16.5" customHeight="1">
      <c r="B109" s="47"/>
      <c r="C109" s="225" t="s">
        <v>227</v>
      </c>
      <c r="D109" s="225" t="s">
        <v>140</v>
      </c>
      <c r="E109" s="226" t="s">
        <v>228</v>
      </c>
      <c r="F109" s="227" t="s">
        <v>229</v>
      </c>
      <c r="G109" s="228" t="s">
        <v>147</v>
      </c>
      <c r="H109" s="229">
        <v>569.37699999999995</v>
      </c>
      <c r="I109" s="230"/>
      <c r="J109" s="231">
        <f>ROUND(I109*H109,2)</f>
        <v>0</v>
      </c>
      <c r="K109" s="227" t="s">
        <v>21</v>
      </c>
      <c r="L109" s="73"/>
      <c r="M109" s="232" t="s">
        <v>21</v>
      </c>
      <c r="N109" s="233" t="s">
        <v>45</v>
      </c>
      <c r="O109" s="48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AR109" s="25" t="s">
        <v>144</v>
      </c>
      <c r="AT109" s="25" t="s">
        <v>140</v>
      </c>
      <c r="AU109" s="25" t="s">
        <v>82</v>
      </c>
      <c r="AY109" s="25" t="s">
        <v>139</v>
      </c>
      <c r="BE109" s="236">
        <f>IF(N109="základní",J109,0)</f>
        <v>0</v>
      </c>
      <c r="BF109" s="236">
        <f>IF(N109="snížená",J109,0)</f>
        <v>0</v>
      </c>
      <c r="BG109" s="236">
        <f>IF(N109="zákl. přenesená",J109,0)</f>
        <v>0</v>
      </c>
      <c r="BH109" s="236">
        <f>IF(N109="sníž. přenesená",J109,0)</f>
        <v>0</v>
      </c>
      <c r="BI109" s="236">
        <f>IF(N109="nulová",J109,0)</f>
        <v>0</v>
      </c>
      <c r="BJ109" s="25" t="s">
        <v>82</v>
      </c>
      <c r="BK109" s="236">
        <f>ROUND(I109*H109,2)</f>
        <v>0</v>
      </c>
      <c r="BL109" s="25" t="s">
        <v>144</v>
      </c>
      <c r="BM109" s="25" t="s">
        <v>230</v>
      </c>
    </row>
    <row r="110" s="1" customFormat="1" ht="16.5" customHeight="1">
      <c r="B110" s="47"/>
      <c r="C110" s="225" t="s">
        <v>187</v>
      </c>
      <c r="D110" s="225" t="s">
        <v>140</v>
      </c>
      <c r="E110" s="226" t="s">
        <v>231</v>
      </c>
      <c r="F110" s="227" t="s">
        <v>232</v>
      </c>
      <c r="G110" s="228" t="s">
        <v>147</v>
      </c>
      <c r="H110" s="229">
        <v>66.424000000000007</v>
      </c>
      <c r="I110" s="230"/>
      <c r="J110" s="231">
        <f>ROUND(I110*H110,2)</f>
        <v>0</v>
      </c>
      <c r="K110" s="227" t="s">
        <v>21</v>
      </c>
      <c r="L110" s="73"/>
      <c r="M110" s="232" t="s">
        <v>21</v>
      </c>
      <c r="N110" s="233" t="s">
        <v>45</v>
      </c>
      <c r="O110" s="48"/>
      <c r="P110" s="234">
        <f>O110*H110</f>
        <v>0</v>
      </c>
      <c r="Q110" s="234">
        <v>0</v>
      </c>
      <c r="R110" s="234">
        <f>Q110*H110</f>
        <v>0</v>
      </c>
      <c r="S110" s="234">
        <v>0</v>
      </c>
      <c r="T110" s="235">
        <f>S110*H110</f>
        <v>0</v>
      </c>
      <c r="AR110" s="25" t="s">
        <v>144</v>
      </c>
      <c r="AT110" s="25" t="s">
        <v>140</v>
      </c>
      <c r="AU110" s="25" t="s">
        <v>82</v>
      </c>
      <c r="AY110" s="25" t="s">
        <v>139</v>
      </c>
      <c r="BE110" s="236">
        <f>IF(N110="základní",J110,0)</f>
        <v>0</v>
      </c>
      <c r="BF110" s="236">
        <f>IF(N110="snížená",J110,0)</f>
        <v>0</v>
      </c>
      <c r="BG110" s="236">
        <f>IF(N110="zákl. přenesená",J110,0)</f>
        <v>0</v>
      </c>
      <c r="BH110" s="236">
        <f>IF(N110="sníž. přenesená",J110,0)</f>
        <v>0</v>
      </c>
      <c r="BI110" s="236">
        <f>IF(N110="nulová",J110,0)</f>
        <v>0</v>
      </c>
      <c r="BJ110" s="25" t="s">
        <v>82</v>
      </c>
      <c r="BK110" s="236">
        <f>ROUND(I110*H110,2)</f>
        <v>0</v>
      </c>
      <c r="BL110" s="25" t="s">
        <v>144</v>
      </c>
      <c r="BM110" s="25" t="s">
        <v>233</v>
      </c>
    </row>
    <row r="111" s="1" customFormat="1" ht="16.5" customHeight="1">
      <c r="B111" s="47"/>
      <c r="C111" s="225" t="s">
        <v>234</v>
      </c>
      <c r="D111" s="225" t="s">
        <v>140</v>
      </c>
      <c r="E111" s="226" t="s">
        <v>235</v>
      </c>
      <c r="F111" s="227" t="s">
        <v>236</v>
      </c>
      <c r="G111" s="228" t="s">
        <v>147</v>
      </c>
      <c r="H111" s="229">
        <v>131.16499999999999</v>
      </c>
      <c r="I111" s="230"/>
      <c r="J111" s="231">
        <f>ROUND(I111*H111,2)</f>
        <v>0</v>
      </c>
      <c r="K111" s="227" t="s">
        <v>21</v>
      </c>
      <c r="L111" s="73"/>
      <c r="M111" s="232" t="s">
        <v>21</v>
      </c>
      <c r="N111" s="233" t="s">
        <v>45</v>
      </c>
      <c r="O111" s="48"/>
      <c r="P111" s="234">
        <f>O111*H111</f>
        <v>0</v>
      </c>
      <c r="Q111" s="234">
        <v>0</v>
      </c>
      <c r="R111" s="234">
        <f>Q111*H111</f>
        <v>0</v>
      </c>
      <c r="S111" s="234">
        <v>0</v>
      </c>
      <c r="T111" s="235">
        <f>S111*H111</f>
        <v>0</v>
      </c>
      <c r="AR111" s="25" t="s">
        <v>144</v>
      </c>
      <c r="AT111" s="25" t="s">
        <v>140</v>
      </c>
      <c r="AU111" s="25" t="s">
        <v>82</v>
      </c>
      <c r="AY111" s="25" t="s">
        <v>139</v>
      </c>
      <c r="BE111" s="236">
        <f>IF(N111="základní",J111,0)</f>
        <v>0</v>
      </c>
      <c r="BF111" s="236">
        <f>IF(N111="snížená",J111,0)</f>
        <v>0</v>
      </c>
      <c r="BG111" s="236">
        <f>IF(N111="zákl. přenesená",J111,0)</f>
        <v>0</v>
      </c>
      <c r="BH111" s="236">
        <f>IF(N111="sníž. přenesená",J111,0)</f>
        <v>0</v>
      </c>
      <c r="BI111" s="236">
        <f>IF(N111="nulová",J111,0)</f>
        <v>0</v>
      </c>
      <c r="BJ111" s="25" t="s">
        <v>82</v>
      </c>
      <c r="BK111" s="236">
        <f>ROUND(I111*H111,2)</f>
        <v>0</v>
      </c>
      <c r="BL111" s="25" t="s">
        <v>144</v>
      </c>
      <c r="BM111" s="25" t="s">
        <v>237</v>
      </c>
    </row>
    <row r="112" s="1" customFormat="1" ht="16.5" customHeight="1">
      <c r="B112" s="47"/>
      <c r="C112" s="225" t="s">
        <v>190</v>
      </c>
      <c r="D112" s="225" t="s">
        <v>140</v>
      </c>
      <c r="E112" s="226" t="s">
        <v>238</v>
      </c>
      <c r="F112" s="227" t="s">
        <v>239</v>
      </c>
      <c r="G112" s="228" t="s">
        <v>147</v>
      </c>
      <c r="H112" s="229">
        <v>66.424000000000007</v>
      </c>
      <c r="I112" s="230"/>
      <c r="J112" s="231">
        <f>ROUND(I112*H112,2)</f>
        <v>0</v>
      </c>
      <c r="K112" s="227" t="s">
        <v>21</v>
      </c>
      <c r="L112" s="73"/>
      <c r="M112" s="232" t="s">
        <v>21</v>
      </c>
      <c r="N112" s="233" t="s">
        <v>45</v>
      </c>
      <c r="O112" s="48"/>
      <c r="P112" s="234">
        <f>O112*H112</f>
        <v>0</v>
      </c>
      <c r="Q112" s="234">
        <v>0</v>
      </c>
      <c r="R112" s="234">
        <f>Q112*H112</f>
        <v>0</v>
      </c>
      <c r="S112" s="234">
        <v>0</v>
      </c>
      <c r="T112" s="235">
        <f>S112*H112</f>
        <v>0</v>
      </c>
      <c r="AR112" s="25" t="s">
        <v>144</v>
      </c>
      <c r="AT112" s="25" t="s">
        <v>140</v>
      </c>
      <c r="AU112" s="25" t="s">
        <v>82</v>
      </c>
      <c r="AY112" s="25" t="s">
        <v>139</v>
      </c>
      <c r="BE112" s="236">
        <f>IF(N112="základní",J112,0)</f>
        <v>0</v>
      </c>
      <c r="BF112" s="236">
        <f>IF(N112="snížená",J112,0)</f>
        <v>0</v>
      </c>
      <c r="BG112" s="236">
        <f>IF(N112="zákl. přenesená",J112,0)</f>
        <v>0</v>
      </c>
      <c r="BH112" s="236">
        <f>IF(N112="sníž. přenesená",J112,0)</f>
        <v>0</v>
      </c>
      <c r="BI112" s="236">
        <f>IF(N112="nulová",J112,0)</f>
        <v>0</v>
      </c>
      <c r="BJ112" s="25" t="s">
        <v>82</v>
      </c>
      <c r="BK112" s="236">
        <f>ROUND(I112*H112,2)</f>
        <v>0</v>
      </c>
      <c r="BL112" s="25" t="s">
        <v>144</v>
      </c>
      <c r="BM112" s="25" t="s">
        <v>240</v>
      </c>
    </row>
    <row r="113" s="1" customFormat="1" ht="16.5" customHeight="1">
      <c r="B113" s="47"/>
      <c r="C113" s="225" t="s">
        <v>241</v>
      </c>
      <c r="D113" s="225" t="s">
        <v>140</v>
      </c>
      <c r="E113" s="226" t="s">
        <v>242</v>
      </c>
      <c r="F113" s="227" t="s">
        <v>243</v>
      </c>
      <c r="G113" s="228" t="s">
        <v>147</v>
      </c>
      <c r="H113" s="229">
        <v>131.16499999999999</v>
      </c>
      <c r="I113" s="230"/>
      <c r="J113" s="231">
        <f>ROUND(I113*H113,2)</f>
        <v>0</v>
      </c>
      <c r="K113" s="227" t="s">
        <v>21</v>
      </c>
      <c r="L113" s="73"/>
      <c r="M113" s="232" t="s">
        <v>21</v>
      </c>
      <c r="N113" s="233" t="s">
        <v>45</v>
      </c>
      <c r="O113" s="48"/>
      <c r="P113" s="234">
        <f>O113*H113</f>
        <v>0</v>
      </c>
      <c r="Q113" s="234">
        <v>0</v>
      </c>
      <c r="R113" s="234">
        <f>Q113*H113</f>
        <v>0</v>
      </c>
      <c r="S113" s="234">
        <v>0</v>
      </c>
      <c r="T113" s="235">
        <f>S113*H113</f>
        <v>0</v>
      </c>
      <c r="AR113" s="25" t="s">
        <v>144</v>
      </c>
      <c r="AT113" s="25" t="s">
        <v>140</v>
      </c>
      <c r="AU113" s="25" t="s">
        <v>82</v>
      </c>
      <c r="AY113" s="25" t="s">
        <v>139</v>
      </c>
      <c r="BE113" s="236">
        <f>IF(N113="základní",J113,0)</f>
        <v>0</v>
      </c>
      <c r="BF113" s="236">
        <f>IF(N113="snížená",J113,0)</f>
        <v>0</v>
      </c>
      <c r="BG113" s="236">
        <f>IF(N113="zákl. přenesená",J113,0)</f>
        <v>0</v>
      </c>
      <c r="BH113" s="236">
        <f>IF(N113="sníž. přenesená",J113,0)</f>
        <v>0</v>
      </c>
      <c r="BI113" s="236">
        <f>IF(N113="nulová",J113,0)</f>
        <v>0</v>
      </c>
      <c r="BJ113" s="25" t="s">
        <v>82</v>
      </c>
      <c r="BK113" s="236">
        <f>ROUND(I113*H113,2)</f>
        <v>0</v>
      </c>
      <c r="BL113" s="25" t="s">
        <v>144</v>
      </c>
      <c r="BM113" s="25" t="s">
        <v>244</v>
      </c>
    </row>
    <row r="114" s="1" customFormat="1" ht="16.5" customHeight="1">
      <c r="B114" s="47"/>
      <c r="C114" s="225" t="s">
        <v>193</v>
      </c>
      <c r="D114" s="225" t="s">
        <v>140</v>
      </c>
      <c r="E114" s="226" t="s">
        <v>245</v>
      </c>
      <c r="F114" s="227" t="s">
        <v>246</v>
      </c>
      <c r="G114" s="228" t="s">
        <v>147</v>
      </c>
      <c r="H114" s="229">
        <v>66.424000000000007</v>
      </c>
      <c r="I114" s="230"/>
      <c r="J114" s="231">
        <f>ROUND(I114*H114,2)</f>
        <v>0</v>
      </c>
      <c r="K114" s="227" t="s">
        <v>21</v>
      </c>
      <c r="L114" s="73"/>
      <c r="M114" s="232" t="s">
        <v>21</v>
      </c>
      <c r="N114" s="233" t="s">
        <v>45</v>
      </c>
      <c r="O114" s="48"/>
      <c r="P114" s="234">
        <f>O114*H114</f>
        <v>0</v>
      </c>
      <c r="Q114" s="234">
        <v>0</v>
      </c>
      <c r="R114" s="234">
        <f>Q114*H114</f>
        <v>0</v>
      </c>
      <c r="S114" s="234">
        <v>0</v>
      </c>
      <c r="T114" s="235">
        <f>S114*H114</f>
        <v>0</v>
      </c>
      <c r="AR114" s="25" t="s">
        <v>144</v>
      </c>
      <c r="AT114" s="25" t="s">
        <v>140</v>
      </c>
      <c r="AU114" s="25" t="s">
        <v>82</v>
      </c>
      <c r="AY114" s="25" t="s">
        <v>139</v>
      </c>
      <c r="BE114" s="236">
        <f>IF(N114="základní",J114,0)</f>
        <v>0</v>
      </c>
      <c r="BF114" s="236">
        <f>IF(N114="snížená",J114,0)</f>
        <v>0</v>
      </c>
      <c r="BG114" s="236">
        <f>IF(N114="zákl. přenesená",J114,0)</f>
        <v>0</v>
      </c>
      <c r="BH114" s="236">
        <f>IF(N114="sníž. přenesená",J114,0)</f>
        <v>0</v>
      </c>
      <c r="BI114" s="236">
        <f>IF(N114="nulová",J114,0)</f>
        <v>0</v>
      </c>
      <c r="BJ114" s="25" t="s">
        <v>82</v>
      </c>
      <c r="BK114" s="236">
        <f>ROUND(I114*H114,2)</f>
        <v>0</v>
      </c>
      <c r="BL114" s="25" t="s">
        <v>144</v>
      </c>
      <c r="BM114" s="25" t="s">
        <v>247</v>
      </c>
    </row>
    <row r="115" s="1" customFormat="1" ht="16.5" customHeight="1">
      <c r="B115" s="47"/>
      <c r="C115" s="225" t="s">
        <v>248</v>
      </c>
      <c r="D115" s="225" t="s">
        <v>140</v>
      </c>
      <c r="E115" s="226" t="s">
        <v>249</v>
      </c>
      <c r="F115" s="227" t="s">
        <v>250</v>
      </c>
      <c r="G115" s="228" t="s">
        <v>147</v>
      </c>
      <c r="H115" s="229">
        <v>131.16499999999999</v>
      </c>
      <c r="I115" s="230"/>
      <c r="J115" s="231">
        <f>ROUND(I115*H115,2)</f>
        <v>0</v>
      </c>
      <c r="K115" s="227" t="s">
        <v>21</v>
      </c>
      <c r="L115" s="73"/>
      <c r="M115" s="232" t="s">
        <v>21</v>
      </c>
      <c r="N115" s="233" t="s">
        <v>45</v>
      </c>
      <c r="O115" s="48"/>
      <c r="P115" s="234">
        <f>O115*H115</f>
        <v>0</v>
      </c>
      <c r="Q115" s="234">
        <v>0</v>
      </c>
      <c r="R115" s="234">
        <f>Q115*H115</f>
        <v>0</v>
      </c>
      <c r="S115" s="234">
        <v>0</v>
      </c>
      <c r="T115" s="235">
        <f>S115*H115</f>
        <v>0</v>
      </c>
      <c r="AR115" s="25" t="s">
        <v>144</v>
      </c>
      <c r="AT115" s="25" t="s">
        <v>140</v>
      </c>
      <c r="AU115" s="25" t="s">
        <v>82</v>
      </c>
      <c r="AY115" s="25" t="s">
        <v>139</v>
      </c>
      <c r="BE115" s="236">
        <f>IF(N115="základní",J115,0)</f>
        <v>0</v>
      </c>
      <c r="BF115" s="236">
        <f>IF(N115="snížená",J115,0)</f>
        <v>0</v>
      </c>
      <c r="BG115" s="236">
        <f>IF(N115="zákl. přenesená",J115,0)</f>
        <v>0</v>
      </c>
      <c r="BH115" s="236">
        <f>IF(N115="sníž. přenesená",J115,0)</f>
        <v>0</v>
      </c>
      <c r="BI115" s="236">
        <f>IF(N115="nulová",J115,0)</f>
        <v>0</v>
      </c>
      <c r="BJ115" s="25" t="s">
        <v>82</v>
      </c>
      <c r="BK115" s="236">
        <f>ROUND(I115*H115,2)</f>
        <v>0</v>
      </c>
      <c r="BL115" s="25" t="s">
        <v>144</v>
      </c>
      <c r="BM115" s="25" t="s">
        <v>251</v>
      </c>
    </row>
    <row r="116" s="1" customFormat="1" ht="16.5" customHeight="1">
      <c r="B116" s="47"/>
      <c r="C116" s="225" t="s">
        <v>196</v>
      </c>
      <c r="D116" s="225" t="s">
        <v>140</v>
      </c>
      <c r="E116" s="226" t="s">
        <v>252</v>
      </c>
      <c r="F116" s="227" t="s">
        <v>253</v>
      </c>
      <c r="G116" s="228" t="s">
        <v>147</v>
      </c>
      <c r="H116" s="229">
        <v>131.16499999999999</v>
      </c>
      <c r="I116" s="230"/>
      <c r="J116" s="231">
        <f>ROUND(I116*H116,2)</f>
        <v>0</v>
      </c>
      <c r="K116" s="227" t="s">
        <v>21</v>
      </c>
      <c r="L116" s="73"/>
      <c r="M116" s="232" t="s">
        <v>21</v>
      </c>
      <c r="N116" s="233" t="s">
        <v>45</v>
      </c>
      <c r="O116" s="48"/>
      <c r="P116" s="234">
        <f>O116*H116</f>
        <v>0</v>
      </c>
      <c r="Q116" s="234">
        <v>0</v>
      </c>
      <c r="R116" s="234">
        <f>Q116*H116</f>
        <v>0</v>
      </c>
      <c r="S116" s="234">
        <v>0</v>
      </c>
      <c r="T116" s="235">
        <f>S116*H116</f>
        <v>0</v>
      </c>
      <c r="AR116" s="25" t="s">
        <v>144</v>
      </c>
      <c r="AT116" s="25" t="s">
        <v>140</v>
      </c>
      <c r="AU116" s="25" t="s">
        <v>82</v>
      </c>
      <c r="AY116" s="25" t="s">
        <v>139</v>
      </c>
      <c r="BE116" s="236">
        <f>IF(N116="základní",J116,0)</f>
        <v>0</v>
      </c>
      <c r="BF116" s="236">
        <f>IF(N116="snížená",J116,0)</f>
        <v>0</v>
      </c>
      <c r="BG116" s="236">
        <f>IF(N116="zákl. přenesená",J116,0)</f>
        <v>0</v>
      </c>
      <c r="BH116" s="236">
        <f>IF(N116="sníž. přenesená",J116,0)</f>
        <v>0</v>
      </c>
      <c r="BI116" s="236">
        <f>IF(N116="nulová",J116,0)</f>
        <v>0</v>
      </c>
      <c r="BJ116" s="25" t="s">
        <v>82</v>
      </c>
      <c r="BK116" s="236">
        <f>ROUND(I116*H116,2)</f>
        <v>0</v>
      </c>
      <c r="BL116" s="25" t="s">
        <v>144</v>
      </c>
      <c r="BM116" s="25" t="s">
        <v>254</v>
      </c>
    </row>
    <row r="117" s="1" customFormat="1" ht="16.5" customHeight="1">
      <c r="B117" s="47"/>
      <c r="C117" s="225" t="s">
        <v>255</v>
      </c>
      <c r="D117" s="225" t="s">
        <v>140</v>
      </c>
      <c r="E117" s="226" t="s">
        <v>256</v>
      </c>
      <c r="F117" s="227" t="s">
        <v>257</v>
      </c>
      <c r="G117" s="228" t="s">
        <v>258</v>
      </c>
      <c r="H117" s="229">
        <v>3.952</v>
      </c>
      <c r="I117" s="230"/>
      <c r="J117" s="231">
        <f>ROUND(I117*H117,2)</f>
        <v>0</v>
      </c>
      <c r="K117" s="227" t="s">
        <v>21</v>
      </c>
      <c r="L117" s="73"/>
      <c r="M117" s="232" t="s">
        <v>21</v>
      </c>
      <c r="N117" s="233" t="s">
        <v>45</v>
      </c>
      <c r="O117" s="48"/>
      <c r="P117" s="234">
        <f>O117*H117</f>
        <v>0</v>
      </c>
      <c r="Q117" s="234">
        <v>0</v>
      </c>
      <c r="R117" s="234">
        <f>Q117*H117</f>
        <v>0</v>
      </c>
      <c r="S117" s="234">
        <v>0</v>
      </c>
      <c r="T117" s="235">
        <f>S117*H117</f>
        <v>0</v>
      </c>
      <c r="AR117" s="25" t="s">
        <v>144</v>
      </c>
      <c r="AT117" s="25" t="s">
        <v>140</v>
      </c>
      <c r="AU117" s="25" t="s">
        <v>82</v>
      </c>
      <c r="AY117" s="25" t="s">
        <v>139</v>
      </c>
      <c r="BE117" s="236">
        <f>IF(N117="základní",J117,0)</f>
        <v>0</v>
      </c>
      <c r="BF117" s="236">
        <f>IF(N117="snížená",J117,0)</f>
        <v>0</v>
      </c>
      <c r="BG117" s="236">
        <f>IF(N117="zákl. přenesená",J117,0)</f>
        <v>0</v>
      </c>
      <c r="BH117" s="236">
        <f>IF(N117="sníž. přenesená",J117,0)</f>
        <v>0</v>
      </c>
      <c r="BI117" s="236">
        <f>IF(N117="nulová",J117,0)</f>
        <v>0</v>
      </c>
      <c r="BJ117" s="25" t="s">
        <v>82</v>
      </c>
      <c r="BK117" s="236">
        <f>ROUND(I117*H117,2)</f>
        <v>0</v>
      </c>
      <c r="BL117" s="25" t="s">
        <v>144</v>
      </c>
      <c r="BM117" s="25" t="s">
        <v>259</v>
      </c>
    </row>
    <row r="118" s="10" customFormat="1" ht="37.44001" customHeight="1">
      <c r="B118" s="211"/>
      <c r="C118" s="212"/>
      <c r="D118" s="213" t="s">
        <v>73</v>
      </c>
      <c r="E118" s="214" t="s">
        <v>156</v>
      </c>
      <c r="F118" s="214" t="s">
        <v>260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SUM(P119:P132)</f>
        <v>0</v>
      </c>
      <c r="Q118" s="219"/>
      <c r="R118" s="220">
        <f>SUM(R119:R132)</f>
        <v>0</v>
      </c>
      <c r="S118" s="219"/>
      <c r="T118" s="221">
        <f>SUM(T119:T132)</f>
        <v>0</v>
      </c>
      <c r="AR118" s="222" t="s">
        <v>82</v>
      </c>
      <c r="AT118" s="223" t="s">
        <v>73</v>
      </c>
      <c r="AU118" s="223" t="s">
        <v>74</v>
      </c>
      <c r="AY118" s="222" t="s">
        <v>139</v>
      </c>
      <c r="BK118" s="224">
        <f>SUM(BK119:BK132)</f>
        <v>0</v>
      </c>
    </row>
    <row r="119" s="1" customFormat="1" ht="16.5" customHeight="1">
      <c r="B119" s="47"/>
      <c r="C119" s="225" t="s">
        <v>200</v>
      </c>
      <c r="D119" s="225" t="s">
        <v>140</v>
      </c>
      <c r="E119" s="226" t="s">
        <v>261</v>
      </c>
      <c r="F119" s="227" t="s">
        <v>262</v>
      </c>
      <c r="G119" s="228" t="s">
        <v>147</v>
      </c>
      <c r="H119" s="229">
        <v>351.35599999999999</v>
      </c>
      <c r="I119" s="230"/>
      <c r="J119" s="231">
        <f>ROUND(I119*H119,2)</f>
        <v>0</v>
      </c>
      <c r="K119" s="227" t="s">
        <v>21</v>
      </c>
      <c r="L119" s="73"/>
      <c r="M119" s="232" t="s">
        <v>21</v>
      </c>
      <c r="N119" s="233" t="s">
        <v>45</v>
      </c>
      <c r="O119" s="48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AR119" s="25" t="s">
        <v>144</v>
      </c>
      <c r="AT119" s="25" t="s">
        <v>140</v>
      </c>
      <c r="AU119" s="25" t="s">
        <v>82</v>
      </c>
      <c r="AY119" s="25" t="s">
        <v>139</v>
      </c>
      <c r="BE119" s="236">
        <f>IF(N119="základní",J119,0)</f>
        <v>0</v>
      </c>
      <c r="BF119" s="236">
        <f>IF(N119="snížená",J119,0)</f>
        <v>0</v>
      </c>
      <c r="BG119" s="236">
        <f>IF(N119="zákl. přenesená",J119,0)</f>
        <v>0</v>
      </c>
      <c r="BH119" s="236">
        <f>IF(N119="sníž. přenesená",J119,0)</f>
        <v>0</v>
      </c>
      <c r="BI119" s="236">
        <f>IF(N119="nulová",J119,0)</f>
        <v>0</v>
      </c>
      <c r="BJ119" s="25" t="s">
        <v>82</v>
      </c>
      <c r="BK119" s="236">
        <f>ROUND(I119*H119,2)</f>
        <v>0</v>
      </c>
      <c r="BL119" s="25" t="s">
        <v>144</v>
      </c>
      <c r="BM119" s="25" t="s">
        <v>263</v>
      </c>
    </row>
    <row r="120" s="1" customFormat="1" ht="16.5" customHeight="1">
      <c r="B120" s="47"/>
      <c r="C120" s="225" t="s">
        <v>264</v>
      </c>
      <c r="D120" s="225" t="s">
        <v>140</v>
      </c>
      <c r="E120" s="226" t="s">
        <v>265</v>
      </c>
      <c r="F120" s="227" t="s">
        <v>266</v>
      </c>
      <c r="G120" s="228" t="s">
        <v>147</v>
      </c>
      <c r="H120" s="229">
        <v>357.15600000000001</v>
      </c>
      <c r="I120" s="230"/>
      <c r="J120" s="231">
        <f>ROUND(I120*H120,2)</f>
        <v>0</v>
      </c>
      <c r="K120" s="227" t="s">
        <v>21</v>
      </c>
      <c r="L120" s="73"/>
      <c r="M120" s="232" t="s">
        <v>21</v>
      </c>
      <c r="N120" s="233" t="s">
        <v>45</v>
      </c>
      <c r="O120" s="48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AR120" s="25" t="s">
        <v>144</v>
      </c>
      <c r="AT120" s="25" t="s">
        <v>140</v>
      </c>
      <c r="AU120" s="25" t="s">
        <v>82</v>
      </c>
      <c r="AY120" s="25" t="s">
        <v>139</v>
      </c>
      <c r="BE120" s="236">
        <f>IF(N120="základní",J120,0)</f>
        <v>0</v>
      </c>
      <c r="BF120" s="236">
        <f>IF(N120="snížená",J120,0)</f>
        <v>0</v>
      </c>
      <c r="BG120" s="236">
        <f>IF(N120="zákl. přenesená",J120,0)</f>
        <v>0</v>
      </c>
      <c r="BH120" s="236">
        <f>IF(N120="sníž. přenesená",J120,0)</f>
        <v>0</v>
      </c>
      <c r="BI120" s="236">
        <f>IF(N120="nulová",J120,0)</f>
        <v>0</v>
      </c>
      <c r="BJ120" s="25" t="s">
        <v>82</v>
      </c>
      <c r="BK120" s="236">
        <f>ROUND(I120*H120,2)</f>
        <v>0</v>
      </c>
      <c r="BL120" s="25" t="s">
        <v>144</v>
      </c>
      <c r="BM120" s="25" t="s">
        <v>267</v>
      </c>
    </row>
    <row r="121" s="1" customFormat="1" ht="16.5" customHeight="1">
      <c r="B121" s="47"/>
      <c r="C121" s="225" t="s">
        <v>203</v>
      </c>
      <c r="D121" s="225" t="s">
        <v>140</v>
      </c>
      <c r="E121" s="226" t="s">
        <v>268</v>
      </c>
      <c r="F121" s="227" t="s">
        <v>269</v>
      </c>
      <c r="G121" s="228" t="s">
        <v>147</v>
      </c>
      <c r="H121" s="229">
        <v>357.15600000000001</v>
      </c>
      <c r="I121" s="230"/>
      <c r="J121" s="231">
        <f>ROUND(I121*H121,2)</f>
        <v>0</v>
      </c>
      <c r="K121" s="227" t="s">
        <v>21</v>
      </c>
      <c r="L121" s="73"/>
      <c r="M121" s="232" t="s">
        <v>21</v>
      </c>
      <c r="N121" s="233" t="s">
        <v>45</v>
      </c>
      <c r="O121" s="4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AR121" s="25" t="s">
        <v>144</v>
      </c>
      <c r="AT121" s="25" t="s">
        <v>140</v>
      </c>
      <c r="AU121" s="25" t="s">
        <v>82</v>
      </c>
      <c r="AY121" s="25" t="s">
        <v>139</v>
      </c>
      <c r="BE121" s="236">
        <f>IF(N121="základní",J121,0)</f>
        <v>0</v>
      </c>
      <c r="BF121" s="236">
        <f>IF(N121="snížená",J121,0)</f>
        <v>0</v>
      </c>
      <c r="BG121" s="236">
        <f>IF(N121="zákl. přenesená",J121,0)</f>
        <v>0</v>
      </c>
      <c r="BH121" s="236">
        <f>IF(N121="sníž. přenesená",J121,0)</f>
        <v>0</v>
      </c>
      <c r="BI121" s="236">
        <f>IF(N121="nulová",J121,0)</f>
        <v>0</v>
      </c>
      <c r="BJ121" s="25" t="s">
        <v>82</v>
      </c>
      <c r="BK121" s="236">
        <f>ROUND(I121*H121,2)</f>
        <v>0</v>
      </c>
      <c r="BL121" s="25" t="s">
        <v>144</v>
      </c>
      <c r="BM121" s="25" t="s">
        <v>270</v>
      </c>
    </row>
    <row r="122" s="1" customFormat="1" ht="16.5" customHeight="1">
      <c r="B122" s="47"/>
      <c r="C122" s="225" t="s">
        <v>271</v>
      </c>
      <c r="D122" s="225" t="s">
        <v>140</v>
      </c>
      <c r="E122" s="226" t="s">
        <v>272</v>
      </c>
      <c r="F122" s="227" t="s">
        <v>273</v>
      </c>
      <c r="G122" s="228" t="s">
        <v>147</v>
      </c>
      <c r="H122" s="229">
        <v>357.15600000000001</v>
      </c>
      <c r="I122" s="230"/>
      <c r="J122" s="231">
        <f>ROUND(I122*H122,2)</f>
        <v>0</v>
      </c>
      <c r="K122" s="227" t="s">
        <v>21</v>
      </c>
      <c r="L122" s="73"/>
      <c r="M122" s="232" t="s">
        <v>21</v>
      </c>
      <c r="N122" s="233" t="s">
        <v>45</v>
      </c>
      <c r="O122" s="4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AR122" s="25" t="s">
        <v>144</v>
      </c>
      <c r="AT122" s="25" t="s">
        <v>140</v>
      </c>
      <c r="AU122" s="25" t="s">
        <v>82</v>
      </c>
      <c r="AY122" s="25" t="s">
        <v>139</v>
      </c>
      <c r="BE122" s="236">
        <f>IF(N122="základní",J122,0)</f>
        <v>0</v>
      </c>
      <c r="BF122" s="236">
        <f>IF(N122="snížená",J122,0)</f>
        <v>0</v>
      </c>
      <c r="BG122" s="236">
        <f>IF(N122="zákl. přenesená",J122,0)</f>
        <v>0</v>
      </c>
      <c r="BH122" s="236">
        <f>IF(N122="sníž. přenesená",J122,0)</f>
        <v>0</v>
      </c>
      <c r="BI122" s="236">
        <f>IF(N122="nulová",J122,0)</f>
        <v>0</v>
      </c>
      <c r="BJ122" s="25" t="s">
        <v>82</v>
      </c>
      <c r="BK122" s="236">
        <f>ROUND(I122*H122,2)</f>
        <v>0</v>
      </c>
      <c r="BL122" s="25" t="s">
        <v>144</v>
      </c>
      <c r="BM122" s="25" t="s">
        <v>274</v>
      </c>
    </row>
    <row r="123" s="1" customFormat="1" ht="16.5" customHeight="1">
      <c r="B123" s="47"/>
      <c r="C123" s="225" t="s">
        <v>207</v>
      </c>
      <c r="D123" s="225" t="s">
        <v>140</v>
      </c>
      <c r="E123" s="226" t="s">
        <v>275</v>
      </c>
      <c r="F123" s="227" t="s">
        <v>276</v>
      </c>
      <c r="G123" s="228" t="s">
        <v>147</v>
      </c>
      <c r="H123" s="229">
        <v>357.15600000000001</v>
      </c>
      <c r="I123" s="230"/>
      <c r="J123" s="231">
        <f>ROUND(I123*H123,2)</f>
        <v>0</v>
      </c>
      <c r="K123" s="227" t="s">
        <v>21</v>
      </c>
      <c r="L123" s="73"/>
      <c r="M123" s="232" t="s">
        <v>21</v>
      </c>
      <c r="N123" s="233" t="s">
        <v>45</v>
      </c>
      <c r="O123" s="48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AR123" s="25" t="s">
        <v>144</v>
      </c>
      <c r="AT123" s="25" t="s">
        <v>140</v>
      </c>
      <c r="AU123" s="25" t="s">
        <v>82</v>
      </c>
      <c r="AY123" s="25" t="s">
        <v>139</v>
      </c>
      <c r="BE123" s="236">
        <f>IF(N123="základní",J123,0)</f>
        <v>0</v>
      </c>
      <c r="BF123" s="236">
        <f>IF(N123="snížená",J123,0)</f>
        <v>0</v>
      </c>
      <c r="BG123" s="236">
        <f>IF(N123="zákl. přenesená",J123,0)</f>
        <v>0</v>
      </c>
      <c r="BH123" s="236">
        <f>IF(N123="sníž. přenesená",J123,0)</f>
        <v>0</v>
      </c>
      <c r="BI123" s="236">
        <f>IF(N123="nulová",J123,0)</f>
        <v>0</v>
      </c>
      <c r="BJ123" s="25" t="s">
        <v>82</v>
      </c>
      <c r="BK123" s="236">
        <f>ROUND(I123*H123,2)</f>
        <v>0</v>
      </c>
      <c r="BL123" s="25" t="s">
        <v>144</v>
      </c>
      <c r="BM123" s="25" t="s">
        <v>277</v>
      </c>
    </row>
    <row r="124" s="1" customFormat="1" ht="16.5" customHeight="1">
      <c r="B124" s="47"/>
      <c r="C124" s="225" t="s">
        <v>278</v>
      </c>
      <c r="D124" s="225" t="s">
        <v>140</v>
      </c>
      <c r="E124" s="226" t="s">
        <v>279</v>
      </c>
      <c r="F124" s="227" t="s">
        <v>280</v>
      </c>
      <c r="G124" s="228" t="s">
        <v>147</v>
      </c>
      <c r="H124" s="229">
        <v>357.15600000000001</v>
      </c>
      <c r="I124" s="230"/>
      <c r="J124" s="231">
        <f>ROUND(I124*H124,2)</f>
        <v>0</v>
      </c>
      <c r="K124" s="227" t="s">
        <v>21</v>
      </c>
      <c r="L124" s="73"/>
      <c r="M124" s="232" t="s">
        <v>21</v>
      </c>
      <c r="N124" s="233" t="s">
        <v>45</v>
      </c>
      <c r="O124" s="4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AR124" s="25" t="s">
        <v>144</v>
      </c>
      <c r="AT124" s="25" t="s">
        <v>140</v>
      </c>
      <c r="AU124" s="25" t="s">
        <v>82</v>
      </c>
      <c r="AY124" s="25" t="s">
        <v>139</v>
      </c>
      <c r="BE124" s="236">
        <f>IF(N124="základní",J124,0)</f>
        <v>0</v>
      </c>
      <c r="BF124" s="236">
        <f>IF(N124="snížená",J124,0)</f>
        <v>0</v>
      </c>
      <c r="BG124" s="236">
        <f>IF(N124="zákl. přenesená",J124,0)</f>
        <v>0</v>
      </c>
      <c r="BH124" s="236">
        <f>IF(N124="sníž. přenesená",J124,0)</f>
        <v>0</v>
      </c>
      <c r="BI124" s="236">
        <f>IF(N124="nulová",J124,0)</f>
        <v>0</v>
      </c>
      <c r="BJ124" s="25" t="s">
        <v>82</v>
      </c>
      <c r="BK124" s="236">
        <f>ROUND(I124*H124,2)</f>
        <v>0</v>
      </c>
      <c r="BL124" s="25" t="s">
        <v>144</v>
      </c>
      <c r="BM124" s="25" t="s">
        <v>281</v>
      </c>
    </row>
    <row r="125" s="1" customFormat="1" ht="16.5" customHeight="1">
      <c r="B125" s="47"/>
      <c r="C125" s="225" t="s">
        <v>212</v>
      </c>
      <c r="D125" s="225" t="s">
        <v>140</v>
      </c>
      <c r="E125" s="226" t="s">
        <v>282</v>
      </c>
      <c r="F125" s="227" t="s">
        <v>283</v>
      </c>
      <c r="G125" s="228" t="s">
        <v>147</v>
      </c>
      <c r="H125" s="229">
        <v>160.46000000000001</v>
      </c>
      <c r="I125" s="230"/>
      <c r="J125" s="231">
        <f>ROUND(I125*H125,2)</f>
        <v>0</v>
      </c>
      <c r="K125" s="227" t="s">
        <v>21</v>
      </c>
      <c r="L125" s="73"/>
      <c r="M125" s="232" t="s">
        <v>21</v>
      </c>
      <c r="N125" s="233" t="s">
        <v>45</v>
      </c>
      <c r="O125" s="4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AR125" s="25" t="s">
        <v>144</v>
      </c>
      <c r="AT125" s="25" t="s">
        <v>140</v>
      </c>
      <c r="AU125" s="25" t="s">
        <v>82</v>
      </c>
      <c r="AY125" s="25" t="s">
        <v>139</v>
      </c>
      <c r="BE125" s="236">
        <f>IF(N125="základní",J125,0)</f>
        <v>0</v>
      </c>
      <c r="BF125" s="236">
        <f>IF(N125="snížená",J125,0)</f>
        <v>0</v>
      </c>
      <c r="BG125" s="236">
        <f>IF(N125="zákl. přenesená",J125,0)</f>
        <v>0</v>
      </c>
      <c r="BH125" s="236">
        <f>IF(N125="sníž. přenesená",J125,0)</f>
        <v>0</v>
      </c>
      <c r="BI125" s="236">
        <f>IF(N125="nulová",J125,0)</f>
        <v>0</v>
      </c>
      <c r="BJ125" s="25" t="s">
        <v>82</v>
      </c>
      <c r="BK125" s="236">
        <f>ROUND(I125*H125,2)</f>
        <v>0</v>
      </c>
      <c r="BL125" s="25" t="s">
        <v>144</v>
      </c>
      <c r="BM125" s="25" t="s">
        <v>284</v>
      </c>
    </row>
    <row r="126" s="1" customFormat="1" ht="16.5" customHeight="1">
      <c r="B126" s="47"/>
      <c r="C126" s="225" t="s">
        <v>285</v>
      </c>
      <c r="D126" s="225" t="s">
        <v>140</v>
      </c>
      <c r="E126" s="226" t="s">
        <v>286</v>
      </c>
      <c r="F126" s="227" t="s">
        <v>287</v>
      </c>
      <c r="G126" s="228" t="s">
        <v>147</v>
      </c>
      <c r="H126" s="229">
        <v>160.46000000000001</v>
      </c>
      <c r="I126" s="230"/>
      <c r="J126" s="231">
        <f>ROUND(I126*H126,2)</f>
        <v>0</v>
      </c>
      <c r="K126" s="227" t="s">
        <v>21</v>
      </c>
      <c r="L126" s="73"/>
      <c r="M126" s="232" t="s">
        <v>21</v>
      </c>
      <c r="N126" s="233" t="s">
        <v>45</v>
      </c>
      <c r="O126" s="4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AR126" s="25" t="s">
        <v>144</v>
      </c>
      <c r="AT126" s="25" t="s">
        <v>140</v>
      </c>
      <c r="AU126" s="25" t="s">
        <v>82</v>
      </c>
      <c r="AY126" s="25" t="s">
        <v>139</v>
      </c>
      <c r="BE126" s="236">
        <f>IF(N126="základní",J126,0)</f>
        <v>0</v>
      </c>
      <c r="BF126" s="236">
        <f>IF(N126="snížená",J126,0)</f>
        <v>0</v>
      </c>
      <c r="BG126" s="236">
        <f>IF(N126="zákl. přenesená",J126,0)</f>
        <v>0</v>
      </c>
      <c r="BH126" s="236">
        <f>IF(N126="sníž. přenesená",J126,0)</f>
        <v>0</v>
      </c>
      <c r="BI126" s="236">
        <f>IF(N126="nulová",J126,0)</f>
        <v>0</v>
      </c>
      <c r="BJ126" s="25" t="s">
        <v>82</v>
      </c>
      <c r="BK126" s="236">
        <f>ROUND(I126*H126,2)</f>
        <v>0</v>
      </c>
      <c r="BL126" s="25" t="s">
        <v>144</v>
      </c>
      <c r="BM126" s="25" t="s">
        <v>288</v>
      </c>
    </row>
    <row r="127" s="1" customFormat="1" ht="16.5" customHeight="1">
      <c r="B127" s="47"/>
      <c r="C127" s="225" t="s">
        <v>215</v>
      </c>
      <c r="D127" s="225" t="s">
        <v>140</v>
      </c>
      <c r="E127" s="226" t="s">
        <v>289</v>
      </c>
      <c r="F127" s="227" t="s">
        <v>290</v>
      </c>
      <c r="G127" s="228" t="s">
        <v>147</v>
      </c>
      <c r="H127" s="229">
        <v>71.447000000000003</v>
      </c>
      <c r="I127" s="230"/>
      <c r="J127" s="231">
        <f>ROUND(I127*H127,2)</f>
        <v>0</v>
      </c>
      <c r="K127" s="227" t="s">
        <v>21</v>
      </c>
      <c r="L127" s="73"/>
      <c r="M127" s="232" t="s">
        <v>21</v>
      </c>
      <c r="N127" s="233" t="s">
        <v>45</v>
      </c>
      <c r="O127" s="4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5" t="s">
        <v>144</v>
      </c>
      <c r="AT127" s="25" t="s">
        <v>140</v>
      </c>
      <c r="AU127" s="25" t="s">
        <v>82</v>
      </c>
      <c r="AY127" s="25" t="s">
        <v>139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25" t="s">
        <v>82</v>
      </c>
      <c r="BK127" s="236">
        <f>ROUND(I127*H127,2)</f>
        <v>0</v>
      </c>
      <c r="BL127" s="25" t="s">
        <v>144</v>
      </c>
      <c r="BM127" s="25" t="s">
        <v>291</v>
      </c>
    </row>
    <row r="128" s="1" customFormat="1" ht="16.5" customHeight="1">
      <c r="B128" s="47"/>
      <c r="C128" s="225" t="s">
        <v>292</v>
      </c>
      <c r="D128" s="225" t="s">
        <v>140</v>
      </c>
      <c r="E128" s="226" t="s">
        <v>293</v>
      </c>
      <c r="F128" s="227" t="s">
        <v>294</v>
      </c>
      <c r="G128" s="228" t="s">
        <v>147</v>
      </c>
      <c r="H128" s="229">
        <v>60.999000000000002</v>
      </c>
      <c r="I128" s="230"/>
      <c r="J128" s="231">
        <f>ROUND(I128*H128,2)</f>
        <v>0</v>
      </c>
      <c r="K128" s="227" t="s">
        <v>21</v>
      </c>
      <c r="L128" s="73"/>
      <c r="M128" s="232" t="s">
        <v>21</v>
      </c>
      <c r="N128" s="233" t="s">
        <v>45</v>
      </c>
      <c r="O128" s="4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5" t="s">
        <v>144</v>
      </c>
      <c r="AT128" s="25" t="s">
        <v>140</v>
      </c>
      <c r="AU128" s="25" t="s">
        <v>82</v>
      </c>
      <c r="AY128" s="25" t="s">
        <v>139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25" t="s">
        <v>82</v>
      </c>
      <c r="BK128" s="236">
        <f>ROUND(I128*H128,2)</f>
        <v>0</v>
      </c>
      <c r="BL128" s="25" t="s">
        <v>144</v>
      </c>
      <c r="BM128" s="25" t="s">
        <v>295</v>
      </c>
    </row>
    <row r="129" s="1" customFormat="1" ht="16.5" customHeight="1">
      <c r="B129" s="47"/>
      <c r="C129" s="225" t="s">
        <v>218</v>
      </c>
      <c r="D129" s="225" t="s">
        <v>140</v>
      </c>
      <c r="E129" s="226" t="s">
        <v>296</v>
      </c>
      <c r="F129" s="227" t="s">
        <v>297</v>
      </c>
      <c r="G129" s="228" t="s">
        <v>147</v>
      </c>
      <c r="H129" s="229">
        <v>11.163</v>
      </c>
      <c r="I129" s="230"/>
      <c r="J129" s="231">
        <f>ROUND(I129*H129,2)</f>
        <v>0</v>
      </c>
      <c r="K129" s="227" t="s">
        <v>21</v>
      </c>
      <c r="L129" s="73"/>
      <c r="M129" s="232" t="s">
        <v>21</v>
      </c>
      <c r="N129" s="233" t="s">
        <v>45</v>
      </c>
      <c r="O129" s="4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5" t="s">
        <v>144</v>
      </c>
      <c r="AT129" s="25" t="s">
        <v>140</v>
      </c>
      <c r="AU129" s="25" t="s">
        <v>82</v>
      </c>
      <c r="AY129" s="25" t="s">
        <v>139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25" t="s">
        <v>82</v>
      </c>
      <c r="BK129" s="236">
        <f>ROUND(I129*H129,2)</f>
        <v>0</v>
      </c>
      <c r="BL129" s="25" t="s">
        <v>144</v>
      </c>
      <c r="BM129" s="25" t="s">
        <v>298</v>
      </c>
    </row>
    <row r="130" s="1" customFormat="1" ht="16.5" customHeight="1">
      <c r="B130" s="47"/>
      <c r="C130" s="225" t="s">
        <v>299</v>
      </c>
      <c r="D130" s="225" t="s">
        <v>140</v>
      </c>
      <c r="E130" s="226" t="s">
        <v>300</v>
      </c>
      <c r="F130" s="227" t="s">
        <v>301</v>
      </c>
      <c r="G130" s="228" t="s">
        <v>147</v>
      </c>
      <c r="H130" s="229">
        <v>89.012</v>
      </c>
      <c r="I130" s="230"/>
      <c r="J130" s="231">
        <f>ROUND(I130*H130,2)</f>
        <v>0</v>
      </c>
      <c r="K130" s="227" t="s">
        <v>21</v>
      </c>
      <c r="L130" s="73"/>
      <c r="M130" s="232" t="s">
        <v>21</v>
      </c>
      <c r="N130" s="233" t="s">
        <v>45</v>
      </c>
      <c r="O130" s="4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5" t="s">
        <v>144</v>
      </c>
      <c r="AT130" s="25" t="s">
        <v>140</v>
      </c>
      <c r="AU130" s="25" t="s">
        <v>82</v>
      </c>
      <c r="AY130" s="25" t="s">
        <v>139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25" t="s">
        <v>82</v>
      </c>
      <c r="BK130" s="236">
        <f>ROUND(I130*H130,2)</f>
        <v>0</v>
      </c>
      <c r="BL130" s="25" t="s">
        <v>144</v>
      </c>
      <c r="BM130" s="25" t="s">
        <v>302</v>
      </c>
    </row>
    <row r="131" s="1" customFormat="1" ht="16.5" customHeight="1">
      <c r="B131" s="47"/>
      <c r="C131" s="225" t="s">
        <v>223</v>
      </c>
      <c r="D131" s="225" t="s">
        <v>140</v>
      </c>
      <c r="E131" s="226" t="s">
        <v>303</v>
      </c>
      <c r="F131" s="227" t="s">
        <v>304</v>
      </c>
      <c r="G131" s="228" t="s">
        <v>147</v>
      </c>
      <c r="H131" s="229">
        <v>89.093999999999994</v>
      </c>
      <c r="I131" s="230"/>
      <c r="J131" s="231">
        <f>ROUND(I131*H131,2)</f>
        <v>0</v>
      </c>
      <c r="K131" s="227" t="s">
        <v>21</v>
      </c>
      <c r="L131" s="73"/>
      <c r="M131" s="232" t="s">
        <v>21</v>
      </c>
      <c r="N131" s="233" t="s">
        <v>45</v>
      </c>
      <c r="O131" s="4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5" t="s">
        <v>144</v>
      </c>
      <c r="AT131" s="25" t="s">
        <v>140</v>
      </c>
      <c r="AU131" s="25" t="s">
        <v>82</v>
      </c>
      <c r="AY131" s="25" t="s">
        <v>139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25" t="s">
        <v>82</v>
      </c>
      <c r="BK131" s="236">
        <f>ROUND(I131*H131,2)</f>
        <v>0</v>
      </c>
      <c r="BL131" s="25" t="s">
        <v>144</v>
      </c>
      <c r="BM131" s="25" t="s">
        <v>305</v>
      </c>
    </row>
    <row r="132" s="1" customFormat="1" ht="16.5" customHeight="1">
      <c r="B132" s="47"/>
      <c r="C132" s="225" t="s">
        <v>306</v>
      </c>
      <c r="D132" s="225" t="s">
        <v>140</v>
      </c>
      <c r="E132" s="226" t="s">
        <v>307</v>
      </c>
      <c r="F132" s="227" t="s">
        <v>308</v>
      </c>
      <c r="G132" s="228" t="s">
        <v>147</v>
      </c>
      <c r="H132" s="229">
        <v>0.80800000000000005</v>
      </c>
      <c r="I132" s="230"/>
      <c r="J132" s="231">
        <f>ROUND(I132*H132,2)</f>
        <v>0</v>
      </c>
      <c r="K132" s="227" t="s">
        <v>21</v>
      </c>
      <c r="L132" s="73"/>
      <c r="M132" s="232" t="s">
        <v>21</v>
      </c>
      <c r="N132" s="233" t="s">
        <v>45</v>
      </c>
      <c r="O132" s="4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AR132" s="25" t="s">
        <v>144</v>
      </c>
      <c r="AT132" s="25" t="s">
        <v>140</v>
      </c>
      <c r="AU132" s="25" t="s">
        <v>82</v>
      </c>
      <c r="AY132" s="25" t="s">
        <v>139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25" t="s">
        <v>82</v>
      </c>
      <c r="BK132" s="236">
        <f>ROUND(I132*H132,2)</f>
        <v>0</v>
      </c>
      <c r="BL132" s="25" t="s">
        <v>144</v>
      </c>
      <c r="BM132" s="25" t="s">
        <v>309</v>
      </c>
    </row>
    <row r="133" s="10" customFormat="1" ht="37.44001" customHeight="1">
      <c r="B133" s="211"/>
      <c r="C133" s="212"/>
      <c r="D133" s="213" t="s">
        <v>73</v>
      </c>
      <c r="E133" s="214" t="s">
        <v>310</v>
      </c>
      <c r="F133" s="214" t="s">
        <v>311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SUM(P134:P154)</f>
        <v>0</v>
      </c>
      <c r="Q133" s="219"/>
      <c r="R133" s="220">
        <f>SUM(R134:R154)</f>
        <v>0</v>
      </c>
      <c r="S133" s="219"/>
      <c r="T133" s="221">
        <f>SUM(T134:T154)</f>
        <v>0</v>
      </c>
      <c r="AR133" s="222" t="s">
        <v>82</v>
      </c>
      <c r="AT133" s="223" t="s">
        <v>73</v>
      </c>
      <c r="AU133" s="223" t="s">
        <v>74</v>
      </c>
      <c r="AY133" s="222" t="s">
        <v>139</v>
      </c>
      <c r="BK133" s="224">
        <f>SUM(BK134:BK154)</f>
        <v>0</v>
      </c>
    </row>
    <row r="134" s="1" customFormat="1" ht="25.5" customHeight="1">
      <c r="B134" s="47"/>
      <c r="C134" s="225" t="s">
        <v>226</v>
      </c>
      <c r="D134" s="225" t="s">
        <v>140</v>
      </c>
      <c r="E134" s="226" t="s">
        <v>312</v>
      </c>
      <c r="F134" s="227" t="s">
        <v>313</v>
      </c>
      <c r="G134" s="228" t="s">
        <v>222</v>
      </c>
      <c r="H134" s="229">
        <v>188.84999999999999</v>
      </c>
      <c r="I134" s="230"/>
      <c r="J134" s="231">
        <f>ROUND(I134*H134,2)</f>
        <v>0</v>
      </c>
      <c r="K134" s="227" t="s">
        <v>21</v>
      </c>
      <c r="L134" s="73"/>
      <c r="M134" s="232" t="s">
        <v>21</v>
      </c>
      <c r="N134" s="233" t="s">
        <v>45</v>
      </c>
      <c r="O134" s="4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5" t="s">
        <v>144</v>
      </c>
      <c r="AT134" s="25" t="s">
        <v>140</v>
      </c>
      <c r="AU134" s="25" t="s">
        <v>82</v>
      </c>
      <c r="AY134" s="25" t="s">
        <v>139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25" t="s">
        <v>82</v>
      </c>
      <c r="BK134" s="236">
        <f>ROUND(I134*H134,2)</f>
        <v>0</v>
      </c>
      <c r="BL134" s="25" t="s">
        <v>144</v>
      </c>
      <c r="BM134" s="25" t="s">
        <v>314</v>
      </c>
    </row>
    <row r="135" s="1" customFormat="1">
      <c r="B135" s="47"/>
      <c r="C135" s="75"/>
      <c r="D135" s="237" t="s">
        <v>208</v>
      </c>
      <c r="E135" s="75"/>
      <c r="F135" s="238" t="s">
        <v>315</v>
      </c>
      <c r="G135" s="75"/>
      <c r="H135" s="75"/>
      <c r="I135" s="197"/>
      <c r="J135" s="75"/>
      <c r="K135" s="75"/>
      <c r="L135" s="73"/>
      <c r="M135" s="239"/>
      <c r="N135" s="48"/>
      <c r="O135" s="48"/>
      <c r="P135" s="48"/>
      <c r="Q135" s="48"/>
      <c r="R135" s="48"/>
      <c r="S135" s="48"/>
      <c r="T135" s="96"/>
      <c r="AT135" s="25" t="s">
        <v>208</v>
      </c>
      <c r="AU135" s="25" t="s">
        <v>82</v>
      </c>
    </row>
    <row r="136" s="1" customFormat="1" ht="25.5" customHeight="1">
      <c r="B136" s="47"/>
      <c r="C136" s="225" t="s">
        <v>316</v>
      </c>
      <c r="D136" s="225" t="s">
        <v>140</v>
      </c>
      <c r="E136" s="226" t="s">
        <v>317</v>
      </c>
      <c r="F136" s="227" t="s">
        <v>318</v>
      </c>
      <c r="G136" s="228" t="s">
        <v>222</v>
      </c>
      <c r="H136" s="229">
        <v>76.384</v>
      </c>
      <c r="I136" s="230"/>
      <c r="J136" s="231">
        <f>ROUND(I136*H136,2)</f>
        <v>0</v>
      </c>
      <c r="K136" s="227" t="s">
        <v>21</v>
      </c>
      <c r="L136" s="73"/>
      <c r="M136" s="232" t="s">
        <v>21</v>
      </c>
      <c r="N136" s="233" t="s">
        <v>45</v>
      </c>
      <c r="O136" s="4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AR136" s="25" t="s">
        <v>144</v>
      </c>
      <c r="AT136" s="25" t="s">
        <v>140</v>
      </c>
      <c r="AU136" s="25" t="s">
        <v>82</v>
      </c>
      <c r="AY136" s="25" t="s">
        <v>139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25" t="s">
        <v>82</v>
      </c>
      <c r="BK136" s="236">
        <f>ROUND(I136*H136,2)</f>
        <v>0</v>
      </c>
      <c r="BL136" s="25" t="s">
        <v>144</v>
      </c>
      <c r="BM136" s="25" t="s">
        <v>319</v>
      </c>
    </row>
    <row r="137" s="1" customFormat="1">
      <c r="B137" s="47"/>
      <c r="C137" s="75"/>
      <c r="D137" s="237" t="s">
        <v>208</v>
      </c>
      <c r="E137" s="75"/>
      <c r="F137" s="238" t="s">
        <v>320</v>
      </c>
      <c r="G137" s="75"/>
      <c r="H137" s="75"/>
      <c r="I137" s="197"/>
      <c r="J137" s="75"/>
      <c r="K137" s="75"/>
      <c r="L137" s="73"/>
      <c r="M137" s="239"/>
      <c r="N137" s="48"/>
      <c r="O137" s="48"/>
      <c r="P137" s="48"/>
      <c r="Q137" s="48"/>
      <c r="R137" s="48"/>
      <c r="S137" s="48"/>
      <c r="T137" s="96"/>
      <c r="AT137" s="25" t="s">
        <v>208</v>
      </c>
      <c r="AU137" s="25" t="s">
        <v>82</v>
      </c>
    </row>
    <row r="138" s="1" customFormat="1" ht="16.5" customHeight="1">
      <c r="B138" s="47"/>
      <c r="C138" s="225" t="s">
        <v>230</v>
      </c>
      <c r="D138" s="225" t="s">
        <v>140</v>
      </c>
      <c r="E138" s="226" t="s">
        <v>321</v>
      </c>
      <c r="F138" s="227" t="s">
        <v>322</v>
      </c>
      <c r="G138" s="228" t="s">
        <v>222</v>
      </c>
      <c r="H138" s="229">
        <v>33.5</v>
      </c>
      <c r="I138" s="230"/>
      <c r="J138" s="231">
        <f>ROUND(I138*H138,2)</f>
        <v>0</v>
      </c>
      <c r="K138" s="227" t="s">
        <v>21</v>
      </c>
      <c r="L138" s="73"/>
      <c r="M138" s="232" t="s">
        <v>21</v>
      </c>
      <c r="N138" s="233" t="s">
        <v>45</v>
      </c>
      <c r="O138" s="4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5" t="s">
        <v>144</v>
      </c>
      <c r="AT138" s="25" t="s">
        <v>140</v>
      </c>
      <c r="AU138" s="25" t="s">
        <v>82</v>
      </c>
      <c r="AY138" s="25" t="s">
        <v>139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25" t="s">
        <v>82</v>
      </c>
      <c r="BK138" s="236">
        <f>ROUND(I138*H138,2)</f>
        <v>0</v>
      </c>
      <c r="BL138" s="25" t="s">
        <v>144</v>
      </c>
      <c r="BM138" s="25" t="s">
        <v>323</v>
      </c>
    </row>
    <row r="139" s="1" customFormat="1" ht="16.5" customHeight="1">
      <c r="B139" s="47"/>
      <c r="C139" s="225" t="s">
        <v>324</v>
      </c>
      <c r="D139" s="225" t="s">
        <v>140</v>
      </c>
      <c r="E139" s="226" t="s">
        <v>325</v>
      </c>
      <c r="F139" s="227" t="s">
        <v>326</v>
      </c>
      <c r="G139" s="228" t="s">
        <v>154</v>
      </c>
      <c r="H139" s="229">
        <v>2</v>
      </c>
      <c r="I139" s="230"/>
      <c r="J139" s="231">
        <f>ROUND(I139*H139,2)</f>
        <v>0</v>
      </c>
      <c r="K139" s="227" t="s">
        <v>21</v>
      </c>
      <c r="L139" s="73"/>
      <c r="M139" s="232" t="s">
        <v>21</v>
      </c>
      <c r="N139" s="233" t="s">
        <v>45</v>
      </c>
      <c r="O139" s="4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5" t="s">
        <v>144</v>
      </c>
      <c r="AT139" s="25" t="s">
        <v>140</v>
      </c>
      <c r="AU139" s="25" t="s">
        <v>82</v>
      </c>
      <c r="AY139" s="25" t="s">
        <v>139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25" t="s">
        <v>82</v>
      </c>
      <c r="BK139" s="236">
        <f>ROUND(I139*H139,2)</f>
        <v>0</v>
      </c>
      <c r="BL139" s="25" t="s">
        <v>144</v>
      </c>
      <c r="BM139" s="25" t="s">
        <v>327</v>
      </c>
    </row>
    <row r="140" s="1" customFormat="1" ht="16.5" customHeight="1">
      <c r="B140" s="47"/>
      <c r="C140" s="225" t="s">
        <v>233</v>
      </c>
      <c r="D140" s="225" t="s">
        <v>140</v>
      </c>
      <c r="E140" s="226" t="s">
        <v>328</v>
      </c>
      <c r="F140" s="227" t="s">
        <v>329</v>
      </c>
      <c r="G140" s="228" t="s">
        <v>154</v>
      </c>
      <c r="H140" s="229">
        <v>3</v>
      </c>
      <c r="I140" s="230"/>
      <c r="J140" s="231">
        <f>ROUND(I140*H140,2)</f>
        <v>0</v>
      </c>
      <c r="K140" s="227" t="s">
        <v>21</v>
      </c>
      <c r="L140" s="73"/>
      <c r="M140" s="232" t="s">
        <v>21</v>
      </c>
      <c r="N140" s="233" t="s">
        <v>45</v>
      </c>
      <c r="O140" s="4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AR140" s="25" t="s">
        <v>144</v>
      </c>
      <c r="AT140" s="25" t="s">
        <v>140</v>
      </c>
      <c r="AU140" s="25" t="s">
        <v>82</v>
      </c>
      <c r="AY140" s="25" t="s">
        <v>139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25" t="s">
        <v>82</v>
      </c>
      <c r="BK140" s="236">
        <f>ROUND(I140*H140,2)</f>
        <v>0</v>
      </c>
      <c r="BL140" s="25" t="s">
        <v>144</v>
      </c>
      <c r="BM140" s="25" t="s">
        <v>330</v>
      </c>
    </row>
    <row r="141" s="1" customFormat="1" ht="16.5" customHeight="1">
      <c r="B141" s="47"/>
      <c r="C141" s="225" t="s">
        <v>331</v>
      </c>
      <c r="D141" s="225" t="s">
        <v>140</v>
      </c>
      <c r="E141" s="226" t="s">
        <v>332</v>
      </c>
      <c r="F141" s="227" t="s">
        <v>333</v>
      </c>
      <c r="G141" s="228" t="s">
        <v>154</v>
      </c>
      <c r="H141" s="229">
        <v>2</v>
      </c>
      <c r="I141" s="230"/>
      <c r="J141" s="231">
        <f>ROUND(I141*H141,2)</f>
        <v>0</v>
      </c>
      <c r="K141" s="227" t="s">
        <v>21</v>
      </c>
      <c r="L141" s="73"/>
      <c r="M141" s="232" t="s">
        <v>21</v>
      </c>
      <c r="N141" s="233" t="s">
        <v>45</v>
      </c>
      <c r="O141" s="4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AR141" s="25" t="s">
        <v>144</v>
      </c>
      <c r="AT141" s="25" t="s">
        <v>140</v>
      </c>
      <c r="AU141" s="25" t="s">
        <v>82</v>
      </c>
      <c r="AY141" s="25" t="s">
        <v>139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25" t="s">
        <v>82</v>
      </c>
      <c r="BK141" s="236">
        <f>ROUND(I141*H141,2)</f>
        <v>0</v>
      </c>
      <c r="BL141" s="25" t="s">
        <v>144</v>
      </c>
      <c r="BM141" s="25" t="s">
        <v>334</v>
      </c>
    </row>
    <row r="142" s="1" customFormat="1">
      <c r="B142" s="47"/>
      <c r="C142" s="75"/>
      <c r="D142" s="237" t="s">
        <v>208</v>
      </c>
      <c r="E142" s="75"/>
      <c r="F142" s="238" t="s">
        <v>335</v>
      </c>
      <c r="G142" s="75"/>
      <c r="H142" s="75"/>
      <c r="I142" s="197"/>
      <c r="J142" s="75"/>
      <c r="K142" s="75"/>
      <c r="L142" s="73"/>
      <c r="M142" s="239"/>
      <c r="N142" s="48"/>
      <c r="O142" s="48"/>
      <c r="P142" s="48"/>
      <c r="Q142" s="48"/>
      <c r="R142" s="48"/>
      <c r="S142" s="48"/>
      <c r="T142" s="96"/>
      <c r="AT142" s="25" t="s">
        <v>208</v>
      </c>
      <c r="AU142" s="25" t="s">
        <v>82</v>
      </c>
    </row>
    <row r="143" s="1" customFormat="1" ht="16.5" customHeight="1">
      <c r="B143" s="47"/>
      <c r="C143" s="225" t="s">
        <v>237</v>
      </c>
      <c r="D143" s="225" t="s">
        <v>140</v>
      </c>
      <c r="E143" s="226" t="s">
        <v>336</v>
      </c>
      <c r="F143" s="227" t="s">
        <v>337</v>
      </c>
      <c r="G143" s="228" t="s">
        <v>154</v>
      </c>
      <c r="H143" s="229">
        <v>1</v>
      </c>
      <c r="I143" s="230"/>
      <c r="J143" s="231">
        <f>ROUND(I143*H143,2)</f>
        <v>0</v>
      </c>
      <c r="K143" s="227" t="s">
        <v>21</v>
      </c>
      <c r="L143" s="73"/>
      <c r="M143" s="232" t="s">
        <v>21</v>
      </c>
      <c r="N143" s="233" t="s">
        <v>45</v>
      </c>
      <c r="O143" s="4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AR143" s="25" t="s">
        <v>144</v>
      </c>
      <c r="AT143" s="25" t="s">
        <v>140</v>
      </c>
      <c r="AU143" s="25" t="s">
        <v>82</v>
      </c>
      <c r="AY143" s="25" t="s">
        <v>139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25" t="s">
        <v>82</v>
      </c>
      <c r="BK143" s="236">
        <f>ROUND(I143*H143,2)</f>
        <v>0</v>
      </c>
      <c r="BL143" s="25" t="s">
        <v>144</v>
      </c>
      <c r="BM143" s="25" t="s">
        <v>338</v>
      </c>
    </row>
    <row r="144" s="1" customFormat="1">
      <c r="B144" s="47"/>
      <c r="C144" s="75"/>
      <c r="D144" s="237" t="s">
        <v>208</v>
      </c>
      <c r="E144" s="75"/>
      <c r="F144" s="238" t="s">
        <v>339</v>
      </c>
      <c r="G144" s="75"/>
      <c r="H144" s="75"/>
      <c r="I144" s="197"/>
      <c r="J144" s="75"/>
      <c r="K144" s="75"/>
      <c r="L144" s="73"/>
      <c r="M144" s="239"/>
      <c r="N144" s="48"/>
      <c r="O144" s="48"/>
      <c r="P144" s="48"/>
      <c r="Q144" s="48"/>
      <c r="R144" s="48"/>
      <c r="S144" s="48"/>
      <c r="T144" s="96"/>
      <c r="AT144" s="25" t="s">
        <v>208</v>
      </c>
      <c r="AU144" s="25" t="s">
        <v>82</v>
      </c>
    </row>
    <row r="145" s="1" customFormat="1" ht="16.5" customHeight="1">
      <c r="B145" s="47"/>
      <c r="C145" s="225" t="s">
        <v>340</v>
      </c>
      <c r="D145" s="225" t="s">
        <v>140</v>
      </c>
      <c r="E145" s="226" t="s">
        <v>341</v>
      </c>
      <c r="F145" s="227" t="s">
        <v>342</v>
      </c>
      <c r="G145" s="228" t="s">
        <v>222</v>
      </c>
      <c r="H145" s="229">
        <v>12.5</v>
      </c>
      <c r="I145" s="230"/>
      <c r="J145" s="231">
        <f>ROUND(I145*H145,2)</f>
        <v>0</v>
      </c>
      <c r="K145" s="227" t="s">
        <v>21</v>
      </c>
      <c r="L145" s="73"/>
      <c r="M145" s="232" t="s">
        <v>21</v>
      </c>
      <c r="N145" s="233" t="s">
        <v>45</v>
      </c>
      <c r="O145" s="4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AR145" s="25" t="s">
        <v>144</v>
      </c>
      <c r="AT145" s="25" t="s">
        <v>140</v>
      </c>
      <c r="AU145" s="25" t="s">
        <v>82</v>
      </c>
      <c r="AY145" s="25" t="s">
        <v>139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25" t="s">
        <v>82</v>
      </c>
      <c r="BK145" s="236">
        <f>ROUND(I145*H145,2)</f>
        <v>0</v>
      </c>
      <c r="BL145" s="25" t="s">
        <v>144</v>
      </c>
      <c r="BM145" s="25" t="s">
        <v>343</v>
      </c>
    </row>
    <row r="146" s="1" customFormat="1" ht="16.5" customHeight="1">
      <c r="B146" s="47"/>
      <c r="C146" s="225" t="s">
        <v>240</v>
      </c>
      <c r="D146" s="225" t="s">
        <v>140</v>
      </c>
      <c r="E146" s="226" t="s">
        <v>344</v>
      </c>
      <c r="F146" s="227" t="s">
        <v>345</v>
      </c>
      <c r="G146" s="228" t="s">
        <v>222</v>
      </c>
      <c r="H146" s="229">
        <v>12.5</v>
      </c>
      <c r="I146" s="230"/>
      <c r="J146" s="231">
        <f>ROUND(I146*H146,2)</f>
        <v>0</v>
      </c>
      <c r="K146" s="227" t="s">
        <v>21</v>
      </c>
      <c r="L146" s="73"/>
      <c r="M146" s="232" t="s">
        <v>21</v>
      </c>
      <c r="N146" s="233" t="s">
        <v>45</v>
      </c>
      <c r="O146" s="4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AR146" s="25" t="s">
        <v>144</v>
      </c>
      <c r="AT146" s="25" t="s">
        <v>140</v>
      </c>
      <c r="AU146" s="25" t="s">
        <v>82</v>
      </c>
      <c r="AY146" s="25" t="s">
        <v>139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25" t="s">
        <v>82</v>
      </c>
      <c r="BK146" s="236">
        <f>ROUND(I146*H146,2)</f>
        <v>0</v>
      </c>
      <c r="BL146" s="25" t="s">
        <v>144</v>
      </c>
      <c r="BM146" s="25" t="s">
        <v>346</v>
      </c>
    </row>
    <row r="147" s="1" customFormat="1" ht="16.5" customHeight="1">
      <c r="B147" s="47"/>
      <c r="C147" s="225" t="s">
        <v>347</v>
      </c>
      <c r="D147" s="225" t="s">
        <v>140</v>
      </c>
      <c r="E147" s="226" t="s">
        <v>348</v>
      </c>
      <c r="F147" s="227" t="s">
        <v>349</v>
      </c>
      <c r="G147" s="228" t="s">
        <v>154</v>
      </c>
      <c r="H147" s="229">
        <v>17</v>
      </c>
      <c r="I147" s="230"/>
      <c r="J147" s="231">
        <f>ROUND(I147*H147,2)</f>
        <v>0</v>
      </c>
      <c r="K147" s="227" t="s">
        <v>21</v>
      </c>
      <c r="L147" s="73"/>
      <c r="M147" s="232" t="s">
        <v>21</v>
      </c>
      <c r="N147" s="233" t="s">
        <v>45</v>
      </c>
      <c r="O147" s="4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AR147" s="25" t="s">
        <v>144</v>
      </c>
      <c r="AT147" s="25" t="s">
        <v>140</v>
      </c>
      <c r="AU147" s="25" t="s">
        <v>82</v>
      </c>
      <c r="AY147" s="25" t="s">
        <v>139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25" t="s">
        <v>82</v>
      </c>
      <c r="BK147" s="236">
        <f>ROUND(I147*H147,2)</f>
        <v>0</v>
      </c>
      <c r="BL147" s="25" t="s">
        <v>144</v>
      </c>
      <c r="BM147" s="25" t="s">
        <v>350</v>
      </c>
    </row>
    <row r="148" s="1" customFormat="1" ht="16.5" customHeight="1">
      <c r="B148" s="47"/>
      <c r="C148" s="225" t="s">
        <v>244</v>
      </c>
      <c r="D148" s="225" t="s">
        <v>140</v>
      </c>
      <c r="E148" s="226" t="s">
        <v>351</v>
      </c>
      <c r="F148" s="227" t="s">
        <v>352</v>
      </c>
      <c r="G148" s="228" t="s">
        <v>154</v>
      </c>
      <c r="H148" s="229">
        <v>680</v>
      </c>
      <c r="I148" s="230"/>
      <c r="J148" s="231">
        <f>ROUND(I148*H148,2)</f>
        <v>0</v>
      </c>
      <c r="K148" s="227" t="s">
        <v>21</v>
      </c>
      <c r="L148" s="73"/>
      <c r="M148" s="232" t="s">
        <v>21</v>
      </c>
      <c r="N148" s="233" t="s">
        <v>45</v>
      </c>
      <c r="O148" s="4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AR148" s="25" t="s">
        <v>144</v>
      </c>
      <c r="AT148" s="25" t="s">
        <v>140</v>
      </c>
      <c r="AU148" s="25" t="s">
        <v>82</v>
      </c>
      <c r="AY148" s="25" t="s">
        <v>139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25" t="s">
        <v>82</v>
      </c>
      <c r="BK148" s="236">
        <f>ROUND(I148*H148,2)</f>
        <v>0</v>
      </c>
      <c r="BL148" s="25" t="s">
        <v>144</v>
      </c>
      <c r="BM148" s="25" t="s">
        <v>353</v>
      </c>
    </row>
    <row r="149" s="1" customFormat="1" ht="16.5" customHeight="1">
      <c r="B149" s="47"/>
      <c r="C149" s="225" t="s">
        <v>354</v>
      </c>
      <c r="D149" s="225" t="s">
        <v>140</v>
      </c>
      <c r="E149" s="226" t="s">
        <v>355</v>
      </c>
      <c r="F149" s="227" t="s">
        <v>356</v>
      </c>
      <c r="G149" s="228" t="s">
        <v>357</v>
      </c>
      <c r="H149" s="229">
        <v>1</v>
      </c>
      <c r="I149" s="230"/>
      <c r="J149" s="231">
        <f>ROUND(I149*H149,2)</f>
        <v>0</v>
      </c>
      <c r="K149" s="227" t="s">
        <v>21</v>
      </c>
      <c r="L149" s="73"/>
      <c r="M149" s="232" t="s">
        <v>21</v>
      </c>
      <c r="N149" s="233" t="s">
        <v>45</v>
      </c>
      <c r="O149" s="4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AR149" s="25" t="s">
        <v>144</v>
      </c>
      <c r="AT149" s="25" t="s">
        <v>140</v>
      </c>
      <c r="AU149" s="25" t="s">
        <v>82</v>
      </c>
      <c r="AY149" s="25" t="s">
        <v>139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25" t="s">
        <v>82</v>
      </c>
      <c r="BK149" s="236">
        <f>ROUND(I149*H149,2)</f>
        <v>0</v>
      </c>
      <c r="BL149" s="25" t="s">
        <v>144</v>
      </c>
      <c r="BM149" s="25" t="s">
        <v>358</v>
      </c>
    </row>
    <row r="150" s="1" customFormat="1" ht="16.5" customHeight="1">
      <c r="B150" s="47"/>
      <c r="C150" s="225" t="s">
        <v>247</v>
      </c>
      <c r="D150" s="225" t="s">
        <v>140</v>
      </c>
      <c r="E150" s="226" t="s">
        <v>359</v>
      </c>
      <c r="F150" s="227" t="s">
        <v>360</v>
      </c>
      <c r="G150" s="228" t="s">
        <v>357</v>
      </c>
      <c r="H150" s="229">
        <v>40</v>
      </c>
      <c r="I150" s="230"/>
      <c r="J150" s="231">
        <f>ROUND(I150*H150,2)</f>
        <v>0</v>
      </c>
      <c r="K150" s="227" t="s">
        <v>21</v>
      </c>
      <c r="L150" s="73"/>
      <c r="M150" s="232" t="s">
        <v>21</v>
      </c>
      <c r="N150" s="233" t="s">
        <v>45</v>
      </c>
      <c r="O150" s="4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AR150" s="25" t="s">
        <v>144</v>
      </c>
      <c r="AT150" s="25" t="s">
        <v>140</v>
      </c>
      <c r="AU150" s="25" t="s">
        <v>82</v>
      </c>
      <c r="AY150" s="25" t="s">
        <v>139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25" t="s">
        <v>82</v>
      </c>
      <c r="BK150" s="236">
        <f>ROUND(I150*H150,2)</f>
        <v>0</v>
      </c>
      <c r="BL150" s="25" t="s">
        <v>144</v>
      </c>
      <c r="BM150" s="25" t="s">
        <v>361</v>
      </c>
    </row>
    <row r="151" s="1" customFormat="1" ht="16.5" customHeight="1">
      <c r="B151" s="47"/>
      <c r="C151" s="225" t="s">
        <v>362</v>
      </c>
      <c r="D151" s="225" t="s">
        <v>140</v>
      </c>
      <c r="E151" s="226" t="s">
        <v>363</v>
      </c>
      <c r="F151" s="227" t="s">
        <v>364</v>
      </c>
      <c r="G151" s="228" t="s">
        <v>154</v>
      </c>
      <c r="H151" s="229">
        <v>17</v>
      </c>
      <c r="I151" s="230"/>
      <c r="J151" s="231">
        <f>ROUND(I151*H151,2)</f>
        <v>0</v>
      </c>
      <c r="K151" s="227" t="s">
        <v>21</v>
      </c>
      <c r="L151" s="73"/>
      <c r="M151" s="232" t="s">
        <v>21</v>
      </c>
      <c r="N151" s="233" t="s">
        <v>45</v>
      </c>
      <c r="O151" s="48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AR151" s="25" t="s">
        <v>144</v>
      </c>
      <c r="AT151" s="25" t="s">
        <v>140</v>
      </c>
      <c r="AU151" s="25" t="s">
        <v>82</v>
      </c>
      <c r="AY151" s="25" t="s">
        <v>139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25" t="s">
        <v>82</v>
      </c>
      <c r="BK151" s="236">
        <f>ROUND(I151*H151,2)</f>
        <v>0</v>
      </c>
      <c r="BL151" s="25" t="s">
        <v>144</v>
      </c>
      <c r="BM151" s="25" t="s">
        <v>365</v>
      </c>
    </row>
    <row r="152" s="1" customFormat="1" ht="16.5" customHeight="1">
      <c r="B152" s="47"/>
      <c r="C152" s="225" t="s">
        <v>251</v>
      </c>
      <c r="D152" s="225" t="s">
        <v>140</v>
      </c>
      <c r="E152" s="226" t="s">
        <v>366</v>
      </c>
      <c r="F152" s="227" t="s">
        <v>367</v>
      </c>
      <c r="G152" s="228" t="s">
        <v>154</v>
      </c>
      <c r="H152" s="229">
        <v>5</v>
      </c>
      <c r="I152" s="230"/>
      <c r="J152" s="231">
        <f>ROUND(I152*H152,2)</f>
        <v>0</v>
      </c>
      <c r="K152" s="227" t="s">
        <v>21</v>
      </c>
      <c r="L152" s="73"/>
      <c r="M152" s="232" t="s">
        <v>21</v>
      </c>
      <c r="N152" s="233" t="s">
        <v>45</v>
      </c>
      <c r="O152" s="4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AR152" s="25" t="s">
        <v>144</v>
      </c>
      <c r="AT152" s="25" t="s">
        <v>140</v>
      </c>
      <c r="AU152" s="25" t="s">
        <v>82</v>
      </c>
      <c r="AY152" s="25" t="s">
        <v>139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25" t="s">
        <v>82</v>
      </c>
      <c r="BK152" s="236">
        <f>ROUND(I152*H152,2)</f>
        <v>0</v>
      </c>
      <c r="BL152" s="25" t="s">
        <v>144</v>
      </c>
      <c r="BM152" s="25" t="s">
        <v>368</v>
      </c>
    </row>
    <row r="153" s="1" customFormat="1" ht="16.5" customHeight="1">
      <c r="B153" s="47"/>
      <c r="C153" s="225" t="s">
        <v>369</v>
      </c>
      <c r="D153" s="225" t="s">
        <v>140</v>
      </c>
      <c r="E153" s="226" t="s">
        <v>370</v>
      </c>
      <c r="F153" s="227" t="s">
        <v>371</v>
      </c>
      <c r="G153" s="228" t="s">
        <v>154</v>
      </c>
      <c r="H153" s="229">
        <v>200</v>
      </c>
      <c r="I153" s="230"/>
      <c r="J153" s="231">
        <f>ROUND(I153*H153,2)</f>
        <v>0</v>
      </c>
      <c r="K153" s="227" t="s">
        <v>21</v>
      </c>
      <c r="L153" s="73"/>
      <c r="M153" s="232" t="s">
        <v>21</v>
      </c>
      <c r="N153" s="233" t="s">
        <v>45</v>
      </c>
      <c r="O153" s="4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AR153" s="25" t="s">
        <v>144</v>
      </c>
      <c r="AT153" s="25" t="s">
        <v>140</v>
      </c>
      <c r="AU153" s="25" t="s">
        <v>82</v>
      </c>
      <c r="AY153" s="25" t="s">
        <v>139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25" t="s">
        <v>82</v>
      </c>
      <c r="BK153" s="236">
        <f>ROUND(I153*H153,2)</f>
        <v>0</v>
      </c>
      <c r="BL153" s="25" t="s">
        <v>144</v>
      </c>
      <c r="BM153" s="25" t="s">
        <v>372</v>
      </c>
    </row>
    <row r="154" s="1" customFormat="1" ht="16.5" customHeight="1">
      <c r="B154" s="47"/>
      <c r="C154" s="225" t="s">
        <v>254</v>
      </c>
      <c r="D154" s="225" t="s">
        <v>140</v>
      </c>
      <c r="E154" s="226" t="s">
        <v>373</v>
      </c>
      <c r="F154" s="227" t="s">
        <v>374</v>
      </c>
      <c r="G154" s="228" t="s">
        <v>154</v>
      </c>
      <c r="H154" s="229">
        <v>5</v>
      </c>
      <c r="I154" s="230"/>
      <c r="J154" s="231">
        <f>ROUND(I154*H154,2)</f>
        <v>0</v>
      </c>
      <c r="K154" s="227" t="s">
        <v>21</v>
      </c>
      <c r="L154" s="73"/>
      <c r="M154" s="232" t="s">
        <v>21</v>
      </c>
      <c r="N154" s="233" t="s">
        <v>45</v>
      </c>
      <c r="O154" s="4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AR154" s="25" t="s">
        <v>144</v>
      </c>
      <c r="AT154" s="25" t="s">
        <v>140</v>
      </c>
      <c r="AU154" s="25" t="s">
        <v>82</v>
      </c>
      <c r="AY154" s="25" t="s">
        <v>139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25" t="s">
        <v>82</v>
      </c>
      <c r="BK154" s="236">
        <f>ROUND(I154*H154,2)</f>
        <v>0</v>
      </c>
      <c r="BL154" s="25" t="s">
        <v>144</v>
      </c>
      <c r="BM154" s="25" t="s">
        <v>375</v>
      </c>
    </row>
    <row r="155" s="10" customFormat="1" ht="37.44001" customHeight="1">
      <c r="B155" s="211"/>
      <c r="C155" s="212"/>
      <c r="D155" s="213" t="s">
        <v>73</v>
      </c>
      <c r="E155" s="214" t="s">
        <v>314</v>
      </c>
      <c r="F155" s="214" t="s">
        <v>376</v>
      </c>
      <c r="G155" s="212"/>
      <c r="H155" s="212"/>
      <c r="I155" s="215"/>
      <c r="J155" s="21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</v>
      </c>
      <c r="S155" s="219"/>
      <c r="T155" s="221">
        <f>SUM(T156:T157)</f>
        <v>0</v>
      </c>
      <c r="AR155" s="222" t="s">
        <v>82</v>
      </c>
      <c r="AT155" s="223" t="s">
        <v>73</v>
      </c>
      <c r="AU155" s="223" t="s">
        <v>74</v>
      </c>
      <c r="AY155" s="222" t="s">
        <v>139</v>
      </c>
      <c r="BK155" s="224">
        <f>SUM(BK156:BK157)</f>
        <v>0</v>
      </c>
    </row>
    <row r="156" s="1" customFormat="1" ht="16.5" customHeight="1">
      <c r="B156" s="47"/>
      <c r="C156" s="225" t="s">
        <v>377</v>
      </c>
      <c r="D156" s="225" t="s">
        <v>140</v>
      </c>
      <c r="E156" s="226" t="s">
        <v>378</v>
      </c>
      <c r="F156" s="227" t="s">
        <v>379</v>
      </c>
      <c r="G156" s="228" t="s">
        <v>143</v>
      </c>
      <c r="H156" s="229">
        <v>16.547999999999998</v>
      </c>
      <c r="I156" s="230"/>
      <c r="J156" s="231">
        <f>ROUND(I156*H156,2)</f>
        <v>0</v>
      </c>
      <c r="K156" s="227" t="s">
        <v>21</v>
      </c>
      <c r="L156" s="73"/>
      <c r="M156" s="232" t="s">
        <v>21</v>
      </c>
      <c r="N156" s="233" t="s">
        <v>45</v>
      </c>
      <c r="O156" s="4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AR156" s="25" t="s">
        <v>144</v>
      </c>
      <c r="AT156" s="25" t="s">
        <v>140</v>
      </c>
      <c r="AU156" s="25" t="s">
        <v>82</v>
      </c>
      <c r="AY156" s="25" t="s">
        <v>139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25" t="s">
        <v>82</v>
      </c>
      <c r="BK156" s="236">
        <f>ROUND(I156*H156,2)</f>
        <v>0</v>
      </c>
      <c r="BL156" s="25" t="s">
        <v>144</v>
      </c>
      <c r="BM156" s="25" t="s">
        <v>380</v>
      </c>
    </row>
    <row r="157" s="1" customFormat="1">
      <c r="B157" s="47"/>
      <c r="C157" s="75"/>
      <c r="D157" s="237" t="s">
        <v>208</v>
      </c>
      <c r="E157" s="75"/>
      <c r="F157" s="238" t="s">
        <v>381</v>
      </c>
      <c r="G157" s="75"/>
      <c r="H157" s="75"/>
      <c r="I157" s="197"/>
      <c r="J157" s="75"/>
      <c r="K157" s="75"/>
      <c r="L157" s="73"/>
      <c r="M157" s="239"/>
      <c r="N157" s="48"/>
      <c r="O157" s="48"/>
      <c r="P157" s="48"/>
      <c r="Q157" s="48"/>
      <c r="R157" s="48"/>
      <c r="S157" s="48"/>
      <c r="T157" s="96"/>
      <c r="AT157" s="25" t="s">
        <v>208</v>
      </c>
      <c r="AU157" s="25" t="s">
        <v>82</v>
      </c>
    </row>
    <row r="158" s="10" customFormat="1" ht="37.44001" customHeight="1">
      <c r="B158" s="211"/>
      <c r="C158" s="212"/>
      <c r="D158" s="213" t="s">
        <v>73</v>
      </c>
      <c r="E158" s="214" t="s">
        <v>382</v>
      </c>
      <c r="F158" s="214" t="s">
        <v>383</v>
      </c>
      <c r="G158" s="212"/>
      <c r="H158" s="212"/>
      <c r="I158" s="215"/>
      <c r="J158" s="21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AR158" s="222" t="s">
        <v>82</v>
      </c>
      <c r="AT158" s="223" t="s">
        <v>73</v>
      </c>
      <c r="AU158" s="223" t="s">
        <v>74</v>
      </c>
      <c r="AY158" s="222" t="s">
        <v>139</v>
      </c>
      <c r="BK158" s="224">
        <f>SUM(BK159:BK164)</f>
        <v>0</v>
      </c>
    </row>
    <row r="159" s="1" customFormat="1" ht="16.5" customHeight="1">
      <c r="B159" s="47"/>
      <c r="C159" s="225" t="s">
        <v>259</v>
      </c>
      <c r="D159" s="225" t="s">
        <v>140</v>
      </c>
      <c r="E159" s="226" t="s">
        <v>384</v>
      </c>
      <c r="F159" s="227" t="s">
        <v>385</v>
      </c>
      <c r="G159" s="228" t="s">
        <v>386</v>
      </c>
      <c r="H159" s="229">
        <v>68.093999999999994</v>
      </c>
      <c r="I159" s="230"/>
      <c r="J159" s="231">
        <f>ROUND(I159*H159,2)</f>
        <v>0</v>
      </c>
      <c r="K159" s="227" t="s">
        <v>21</v>
      </c>
      <c r="L159" s="73"/>
      <c r="M159" s="232" t="s">
        <v>21</v>
      </c>
      <c r="N159" s="233" t="s">
        <v>45</v>
      </c>
      <c r="O159" s="4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AR159" s="25" t="s">
        <v>144</v>
      </c>
      <c r="AT159" s="25" t="s">
        <v>140</v>
      </c>
      <c r="AU159" s="25" t="s">
        <v>82</v>
      </c>
      <c r="AY159" s="25" t="s">
        <v>139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25" t="s">
        <v>82</v>
      </c>
      <c r="BK159" s="236">
        <f>ROUND(I159*H159,2)</f>
        <v>0</v>
      </c>
      <c r="BL159" s="25" t="s">
        <v>144</v>
      </c>
      <c r="BM159" s="25" t="s">
        <v>387</v>
      </c>
    </row>
    <row r="160" s="1" customFormat="1" ht="16.5" customHeight="1">
      <c r="B160" s="47"/>
      <c r="C160" s="225" t="s">
        <v>388</v>
      </c>
      <c r="D160" s="225" t="s">
        <v>140</v>
      </c>
      <c r="E160" s="226" t="s">
        <v>389</v>
      </c>
      <c r="F160" s="227" t="s">
        <v>390</v>
      </c>
      <c r="G160" s="228" t="s">
        <v>386</v>
      </c>
      <c r="H160" s="229">
        <v>953.31100000000004</v>
      </c>
      <c r="I160" s="230"/>
      <c r="J160" s="231">
        <f>ROUND(I160*H160,2)</f>
        <v>0</v>
      </c>
      <c r="K160" s="227" t="s">
        <v>21</v>
      </c>
      <c r="L160" s="73"/>
      <c r="M160" s="232" t="s">
        <v>21</v>
      </c>
      <c r="N160" s="233" t="s">
        <v>45</v>
      </c>
      <c r="O160" s="4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AR160" s="25" t="s">
        <v>144</v>
      </c>
      <c r="AT160" s="25" t="s">
        <v>140</v>
      </c>
      <c r="AU160" s="25" t="s">
        <v>82</v>
      </c>
      <c r="AY160" s="25" t="s">
        <v>139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25" t="s">
        <v>82</v>
      </c>
      <c r="BK160" s="236">
        <f>ROUND(I160*H160,2)</f>
        <v>0</v>
      </c>
      <c r="BL160" s="25" t="s">
        <v>144</v>
      </c>
      <c r="BM160" s="25" t="s">
        <v>391</v>
      </c>
    </row>
    <row r="161" s="1" customFormat="1" ht="16.5" customHeight="1">
      <c r="B161" s="47"/>
      <c r="C161" s="225" t="s">
        <v>263</v>
      </c>
      <c r="D161" s="225" t="s">
        <v>140</v>
      </c>
      <c r="E161" s="226" t="s">
        <v>392</v>
      </c>
      <c r="F161" s="227" t="s">
        <v>393</v>
      </c>
      <c r="G161" s="228" t="s">
        <v>386</v>
      </c>
      <c r="H161" s="229">
        <v>45.341999999999999</v>
      </c>
      <c r="I161" s="230"/>
      <c r="J161" s="231">
        <f>ROUND(I161*H161,2)</f>
        <v>0</v>
      </c>
      <c r="K161" s="227" t="s">
        <v>21</v>
      </c>
      <c r="L161" s="73"/>
      <c r="M161" s="232" t="s">
        <v>21</v>
      </c>
      <c r="N161" s="233" t="s">
        <v>45</v>
      </c>
      <c r="O161" s="4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AR161" s="25" t="s">
        <v>144</v>
      </c>
      <c r="AT161" s="25" t="s">
        <v>140</v>
      </c>
      <c r="AU161" s="25" t="s">
        <v>82</v>
      </c>
      <c r="AY161" s="25" t="s">
        <v>139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25" t="s">
        <v>82</v>
      </c>
      <c r="BK161" s="236">
        <f>ROUND(I161*H161,2)</f>
        <v>0</v>
      </c>
      <c r="BL161" s="25" t="s">
        <v>144</v>
      </c>
      <c r="BM161" s="25" t="s">
        <v>394</v>
      </c>
    </row>
    <row r="162" s="1" customFormat="1" ht="16.5" customHeight="1">
      <c r="B162" s="47"/>
      <c r="C162" s="225" t="s">
        <v>395</v>
      </c>
      <c r="D162" s="225" t="s">
        <v>140</v>
      </c>
      <c r="E162" s="226" t="s">
        <v>396</v>
      </c>
      <c r="F162" s="227" t="s">
        <v>397</v>
      </c>
      <c r="G162" s="228" t="s">
        <v>386</v>
      </c>
      <c r="H162" s="229">
        <v>90.683999999999998</v>
      </c>
      <c r="I162" s="230"/>
      <c r="J162" s="231">
        <f>ROUND(I162*H162,2)</f>
        <v>0</v>
      </c>
      <c r="K162" s="227" t="s">
        <v>21</v>
      </c>
      <c r="L162" s="73"/>
      <c r="M162" s="232" t="s">
        <v>21</v>
      </c>
      <c r="N162" s="233" t="s">
        <v>45</v>
      </c>
      <c r="O162" s="48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AR162" s="25" t="s">
        <v>144</v>
      </c>
      <c r="AT162" s="25" t="s">
        <v>140</v>
      </c>
      <c r="AU162" s="25" t="s">
        <v>82</v>
      </c>
      <c r="AY162" s="25" t="s">
        <v>139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25" t="s">
        <v>82</v>
      </c>
      <c r="BK162" s="236">
        <f>ROUND(I162*H162,2)</f>
        <v>0</v>
      </c>
      <c r="BL162" s="25" t="s">
        <v>144</v>
      </c>
      <c r="BM162" s="25" t="s">
        <v>398</v>
      </c>
    </row>
    <row r="163" s="1" customFormat="1" ht="16.5" customHeight="1">
      <c r="B163" s="47"/>
      <c r="C163" s="225" t="s">
        <v>267</v>
      </c>
      <c r="D163" s="225" t="s">
        <v>140</v>
      </c>
      <c r="E163" s="226" t="s">
        <v>399</v>
      </c>
      <c r="F163" s="227" t="s">
        <v>400</v>
      </c>
      <c r="G163" s="228" t="s">
        <v>386</v>
      </c>
      <c r="H163" s="229">
        <v>45.341999999999999</v>
      </c>
      <c r="I163" s="230"/>
      <c r="J163" s="231">
        <f>ROUND(I163*H163,2)</f>
        <v>0</v>
      </c>
      <c r="K163" s="227" t="s">
        <v>21</v>
      </c>
      <c r="L163" s="73"/>
      <c r="M163" s="232" t="s">
        <v>21</v>
      </c>
      <c r="N163" s="233" t="s">
        <v>45</v>
      </c>
      <c r="O163" s="4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5" t="s">
        <v>144</v>
      </c>
      <c r="AT163" s="25" t="s">
        <v>140</v>
      </c>
      <c r="AU163" s="25" t="s">
        <v>82</v>
      </c>
      <c r="AY163" s="25" t="s">
        <v>139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25" t="s">
        <v>82</v>
      </c>
      <c r="BK163" s="236">
        <f>ROUND(I163*H163,2)</f>
        <v>0</v>
      </c>
      <c r="BL163" s="25" t="s">
        <v>144</v>
      </c>
      <c r="BM163" s="25" t="s">
        <v>401</v>
      </c>
    </row>
    <row r="164" s="1" customFormat="1" ht="16.5" customHeight="1">
      <c r="B164" s="47"/>
      <c r="C164" s="225" t="s">
        <v>402</v>
      </c>
      <c r="D164" s="225" t="s">
        <v>140</v>
      </c>
      <c r="E164" s="226" t="s">
        <v>403</v>
      </c>
      <c r="F164" s="227" t="s">
        <v>404</v>
      </c>
      <c r="G164" s="228" t="s">
        <v>386</v>
      </c>
      <c r="H164" s="229">
        <v>12.452</v>
      </c>
      <c r="I164" s="230"/>
      <c r="J164" s="231">
        <f>ROUND(I164*H164,2)</f>
        <v>0</v>
      </c>
      <c r="K164" s="227" t="s">
        <v>21</v>
      </c>
      <c r="L164" s="73"/>
      <c r="M164" s="232" t="s">
        <v>21</v>
      </c>
      <c r="N164" s="233" t="s">
        <v>45</v>
      </c>
      <c r="O164" s="4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AR164" s="25" t="s">
        <v>144</v>
      </c>
      <c r="AT164" s="25" t="s">
        <v>140</v>
      </c>
      <c r="AU164" s="25" t="s">
        <v>82</v>
      </c>
      <c r="AY164" s="25" t="s">
        <v>139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25" t="s">
        <v>82</v>
      </c>
      <c r="BK164" s="236">
        <f>ROUND(I164*H164,2)</f>
        <v>0</v>
      </c>
      <c r="BL164" s="25" t="s">
        <v>144</v>
      </c>
      <c r="BM164" s="25" t="s">
        <v>405</v>
      </c>
    </row>
    <row r="165" s="10" customFormat="1" ht="37.44001" customHeight="1">
      <c r="B165" s="211"/>
      <c r="C165" s="212"/>
      <c r="D165" s="213" t="s">
        <v>73</v>
      </c>
      <c r="E165" s="214" t="s">
        <v>406</v>
      </c>
      <c r="F165" s="214" t="s">
        <v>407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</v>
      </c>
      <c r="S165" s="219"/>
      <c r="T165" s="221">
        <f>T166</f>
        <v>0</v>
      </c>
      <c r="AR165" s="222" t="s">
        <v>82</v>
      </c>
      <c r="AT165" s="223" t="s">
        <v>73</v>
      </c>
      <c r="AU165" s="223" t="s">
        <v>74</v>
      </c>
      <c r="AY165" s="222" t="s">
        <v>139</v>
      </c>
      <c r="BK165" s="224">
        <f>BK166</f>
        <v>0</v>
      </c>
    </row>
    <row r="166" s="1" customFormat="1" ht="16.5" customHeight="1">
      <c r="B166" s="47"/>
      <c r="C166" s="225" t="s">
        <v>270</v>
      </c>
      <c r="D166" s="225" t="s">
        <v>140</v>
      </c>
      <c r="E166" s="226" t="s">
        <v>408</v>
      </c>
      <c r="F166" s="227" t="s">
        <v>409</v>
      </c>
      <c r="G166" s="228" t="s">
        <v>386</v>
      </c>
      <c r="H166" s="229">
        <v>607.07100000000003</v>
      </c>
      <c r="I166" s="230"/>
      <c r="J166" s="231">
        <f>ROUND(I166*H166,2)</f>
        <v>0</v>
      </c>
      <c r="K166" s="227" t="s">
        <v>21</v>
      </c>
      <c r="L166" s="73"/>
      <c r="M166" s="232" t="s">
        <v>21</v>
      </c>
      <c r="N166" s="240" t="s">
        <v>45</v>
      </c>
      <c r="O166" s="241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25" t="s">
        <v>144</v>
      </c>
      <c r="AT166" s="25" t="s">
        <v>140</v>
      </c>
      <c r="AU166" s="25" t="s">
        <v>82</v>
      </c>
      <c r="AY166" s="25" t="s">
        <v>139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25" t="s">
        <v>82</v>
      </c>
      <c r="BK166" s="236">
        <f>ROUND(I166*H166,2)</f>
        <v>0</v>
      </c>
      <c r="BL166" s="25" t="s">
        <v>144</v>
      </c>
      <c r="BM166" s="25" t="s">
        <v>410</v>
      </c>
    </row>
    <row r="167" s="1" customFormat="1" ht="6.96" customHeight="1">
      <c r="B167" s="68"/>
      <c r="C167" s="69"/>
      <c r="D167" s="69"/>
      <c r="E167" s="69"/>
      <c r="F167" s="69"/>
      <c r="G167" s="69"/>
      <c r="H167" s="69"/>
      <c r="I167" s="179"/>
      <c r="J167" s="69"/>
      <c r="K167" s="69"/>
      <c r="L167" s="73"/>
    </row>
  </sheetData>
  <sheetProtection sheet="1" autoFilter="0" formatColumns="0" formatRows="0" objects="1" scenarios="1" spinCount="100000" saltValue="XhIk4oI7S9LsxhkqQqAmegfwD+Alofnfq76ccF7OzVDl5YbBXaQxNnpHZUXDFTp7qgpYW5/LdsEw0Ii20MVrKQ==" hashValue="XL0fQWo+le9tzLTwKVK6nB+hADab77xrRrjQ24R+8Wsj7Ydmo1M+UclJfgfRMAm7F25FUi4zMsglwLJFg3huiQ==" algorithmName="SHA-512" password="CC35"/>
  <autoFilter ref="C81:K166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110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411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112</v>
      </c>
      <c r="G12" s="48"/>
      <c r="H12" s="48"/>
      <c r="I12" s="159" t="s">
        <v>25</v>
      </c>
      <c r="J12" s="160" t="str">
        <f>'Rekapitulace stavby'!AN8</f>
        <v>6. 3. 2019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tr">
        <f>IF('Rekapitulace stavby'!AN10="","",'Rekapitulace stavby'!AN10)</f>
        <v>00259586</v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Sokolov</v>
      </c>
      <c r="F15" s="48"/>
      <c r="G15" s="48"/>
      <c r="H15" s="48"/>
      <c r="I15" s="159" t="s">
        <v>31</v>
      </c>
      <c r="J15" s="36" t="str">
        <f>IF('Rekapitulace stavby'!AN11="","",'Rekapitulace stavby'!AN11)</f>
        <v>CZ00259586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33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35</v>
      </c>
      <c r="E20" s="48"/>
      <c r="F20" s="48"/>
      <c r="G20" s="48"/>
      <c r="H20" s="48"/>
      <c r="I20" s="159" t="s">
        <v>28</v>
      </c>
      <c r="J20" s="36" t="str">
        <f>IF('Rekapitulace stavby'!AN16="","",'Rekapitulace stavby'!AN16)</f>
        <v>73711870</v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Ing.Jiří Soukup</v>
      </c>
      <c r="F21" s="48"/>
      <c r="G21" s="48"/>
      <c r="H21" s="48"/>
      <c r="I21" s="159" t="s">
        <v>31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39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ROUND(SUM(BE82:BE145), 2)</f>
        <v>0</v>
      </c>
      <c r="G30" s="48"/>
      <c r="H30" s="48"/>
      <c r="I30" s="171">
        <v>0.20999999999999999</v>
      </c>
      <c r="J30" s="170">
        <f>ROUND(ROUND((SUM(BE82:BE145)),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ROUND(SUM(BF82:BF145), 2)</f>
        <v>0</v>
      </c>
      <c r="G31" s="48"/>
      <c r="H31" s="48"/>
      <c r="I31" s="171">
        <v>0.14999999999999999</v>
      </c>
      <c r="J31" s="170">
        <f>ROUND(ROUND((SUM(BF82:BF145)),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ROUND(SUM(BG82:BG145),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ROUND(SUM(BH82:BH145),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ROUND(SUM(BI82:BI145),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113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Ul. Karla Čapka, Sokolov - příjezdová komunikace a inženýrské sítě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110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002 - Plyn - Rozpočet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59" t="s">
        <v>25</v>
      </c>
      <c r="J49" s="160" t="str">
        <f>IF(J12="","",J12)</f>
        <v>6. 3. 2019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Sokolov</v>
      </c>
      <c r="G51" s="48"/>
      <c r="H51" s="48"/>
      <c r="I51" s="159" t="s">
        <v>35</v>
      </c>
      <c r="J51" s="45" t="str">
        <f>E21</f>
        <v>Ing.Jiří Soukup</v>
      </c>
      <c r="K51" s="52"/>
    </row>
    <row r="52" s="1" customFormat="1" ht="14.4" customHeight="1">
      <c r="B52" s="47"/>
      <c r="C52" s="41" t="s">
        <v>33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114</v>
      </c>
      <c r="D54" s="172"/>
      <c r="E54" s="172"/>
      <c r="F54" s="172"/>
      <c r="G54" s="172"/>
      <c r="H54" s="172"/>
      <c r="I54" s="186"/>
      <c r="J54" s="187" t="s">
        <v>115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116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117</v>
      </c>
    </row>
    <row r="57" s="8" customFormat="1" ht="24.96" customHeight="1">
      <c r="B57" s="190"/>
      <c r="C57" s="191"/>
      <c r="D57" s="192" t="s">
        <v>412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8" customFormat="1" ht="24.96" customHeight="1">
      <c r="B58" s="190"/>
      <c r="C58" s="191"/>
      <c r="D58" s="192" t="s">
        <v>413</v>
      </c>
      <c r="E58" s="193"/>
      <c r="F58" s="193"/>
      <c r="G58" s="193"/>
      <c r="H58" s="193"/>
      <c r="I58" s="194"/>
      <c r="J58" s="195">
        <f>J107</f>
        <v>0</v>
      </c>
      <c r="K58" s="196"/>
    </row>
    <row r="59" s="8" customFormat="1" ht="24.96" customHeight="1">
      <c r="B59" s="190"/>
      <c r="C59" s="191"/>
      <c r="D59" s="192" t="s">
        <v>414</v>
      </c>
      <c r="E59" s="193"/>
      <c r="F59" s="193"/>
      <c r="G59" s="193"/>
      <c r="H59" s="193"/>
      <c r="I59" s="194"/>
      <c r="J59" s="195">
        <f>J110</f>
        <v>0</v>
      </c>
      <c r="K59" s="196"/>
    </row>
    <row r="60" s="8" customFormat="1" ht="24.96" customHeight="1">
      <c r="B60" s="190"/>
      <c r="C60" s="191"/>
      <c r="D60" s="192" t="s">
        <v>415</v>
      </c>
      <c r="E60" s="193"/>
      <c r="F60" s="193"/>
      <c r="G60" s="193"/>
      <c r="H60" s="193"/>
      <c r="I60" s="194"/>
      <c r="J60" s="195">
        <f>J114</f>
        <v>0</v>
      </c>
      <c r="K60" s="196"/>
    </row>
    <row r="61" s="8" customFormat="1" ht="24.96" customHeight="1">
      <c r="B61" s="190"/>
      <c r="C61" s="191"/>
      <c r="D61" s="192" t="s">
        <v>416</v>
      </c>
      <c r="E61" s="193"/>
      <c r="F61" s="193"/>
      <c r="G61" s="193"/>
      <c r="H61" s="193"/>
      <c r="I61" s="194"/>
      <c r="J61" s="195">
        <f>J117</f>
        <v>0</v>
      </c>
      <c r="K61" s="196"/>
    </row>
    <row r="62" s="8" customFormat="1" ht="24.96" customHeight="1">
      <c r="B62" s="190"/>
      <c r="C62" s="191"/>
      <c r="D62" s="192" t="s">
        <v>417</v>
      </c>
      <c r="E62" s="193"/>
      <c r="F62" s="193"/>
      <c r="G62" s="193"/>
      <c r="H62" s="193"/>
      <c r="I62" s="194"/>
      <c r="J62" s="195">
        <f>J142</f>
        <v>0</v>
      </c>
      <c r="K62" s="196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124</v>
      </c>
      <c r="D69" s="75"/>
      <c r="E69" s="75"/>
      <c r="F69" s="75"/>
      <c r="G69" s="75"/>
      <c r="H69" s="75"/>
      <c r="I69" s="197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197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197"/>
      <c r="J71" s="75"/>
      <c r="K71" s="75"/>
      <c r="L71" s="73"/>
    </row>
    <row r="72" s="1" customFormat="1" ht="16.5" customHeight="1">
      <c r="B72" s="47"/>
      <c r="C72" s="75"/>
      <c r="D72" s="75"/>
      <c r="E72" s="198" t="str">
        <f>E7</f>
        <v>Ul. Karla Čapka, Sokolov - příjezdová komunikace a inženýrské sítě</v>
      </c>
      <c r="F72" s="77"/>
      <c r="G72" s="77"/>
      <c r="H72" s="77"/>
      <c r="I72" s="197"/>
      <c r="J72" s="75"/>
      <c r="K72" s="75"/>
      <c r="L72" s="73"/>
    </row>
    <row r="73" s="1" customFormat="1" ht="14.4" customHeight="1">
      <c r="B73" s="47"/>
      <c r="C73" s="77" t="s">
        <v>110</v>
      </c>
      <c r="D73" s="75"/>
      <c r="E73" s="75"/>
      <c r="F73" s="75"/>
      <c r="G73" s="75"/>
      <c r="H73" s="75"/>
      <c r="I73" s="197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002 - Plyn - Rozpočet</v>
      </c>
      <c r="F74" s="75"/>
      <c r="G74" s="75"/>
      <c r="H74" s="75"/>
      <c r="I74" s="197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197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199" t="str">
        <f>F12</f>
        <v xml:space="preserve"> </v>
      </c>
      <c r="G76" s="75"/>
      <c r="H76" s="75"/>
      <c r="I76" s="200" t="s">
        <v>25</v>
      </c>
      <c r="J76" s="86" t="str">
        <f>IF(J12="","",J12)</f>
        <v>6. 3. 2019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197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199" t="str">
        <f>E15</f>
        <v>město Sokolov</v>
      </c>
      <c r="G78" s="75"/>
      <c r="H78" s="75"/>
      <c r="I78" s="200" t="s">
        <v>35</v>
      </c>
      <c r="J78" s="199" t="str">
        <f>E21</f>
        <v>Ing.Jiří Soukup</v>
      </c>
      <c r="K78" s="75"/>
      <c r="L78" s="73"/>
    </row>
    <row r="79" s="1" customFormat="1" ht="14.4" customHeight="1">
      <c r="B79" s="47"/>
      <c r="C79" s="77" t="s">
        <v>33</v>
      </c>
      <c r="D79" s="75"/>
      <c r="E79" s="75"/>
      <c r="F79" s="199" t="str">
        <f>IF(E18="","",E18)</f>
        <v/>
      </c>
      <c r="G79" s="75"/>
      <c r="H79" s="75"/>
      <c r="I79" s="197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197"/>
      <c r="J80" s="75"/>
      <c r="K80" s="75"/>
      <c r="L80" s="73"/>
    </row>
    <row r="81" s="9" customFormat="1" ht="29.28" customHeight="1">
      <c r="B81" s="201"/>
      <c r="C81" s="202" t="s">
        <v>125</v>
      </c>
      <c r="D81" s="203" t="s">
        <v>59</v>
      </c>
      <c r="E81" s="203" t="s">
        <v>55</v>
      </c>
      <c r="F81" s="203" t="s">
        <v>126</v>
      </c>
      <c r="G81" s="203" t="s">
        <v>127</v>
      </c>
      <c r="H81" s="203" t="s">
        <v>128</v>
      </c>
      <c r="I81" s="204" t="s">
        <v>129</v>
      </c>
      <c r="J81" s="203" t="s">
        <v>115</v>
      </c>
      <c r="K81" s="205" t="s">
        <v>130</v>
      </c>
      <c r="L81" s="206"/>
      <c r="M81" s="103" t="s">
        <v>131</v>
      </c>
      <c r="N81" s="104" t="s">
        <v>44</v>
      </c>
      <c r="O81" s="104" t="s">
        <v>132</v>
      </c>
      <c r="P81" s="104" t="s">
        <v>133</v>
      </c>
      <c r="Q81" s="104" t="s">
        <v>134</v>
      </c>
      <c r="R81" s="104" t="s">
        <v>135</v>
      </c>
      <c r="S81" s="104" t="s">
        <v>136</v>
      </c>
      <c r="T81" s="105" t="s">
        <v>137</v>
      </c>
    </row>
    <row r="82" s="1" customFormat="1" ht="29.28" customHeight="1">
      <c r="B82" s="47"/>
      <c r="C82" s="109" t="s">
        <v>116</v>
      </c>
      <c r="D82" s="75"/>
      <c r="E82" s="75"/>
      <c r="F82" s="75"/>
      <c r="G82" s="75"/>
      <c r="H82" s="75"/>
      <c r="I82" s="197"/>
      <c r="J82" s="207">
        <f>BK82</f>
        <v>0</v>
      </c>
      <c r="K82" s="75"/>
      <c r="L82" s="73"/>
      <c r="M82" s="106"/>
      <c r="N82" s="107"/>
      <c r="O82" s="107"/>
      <c r="P82" s="208">
        <f>P83+P107+P110+P114+P117+P142</f>
        <v>0</v>
      </c>
      <c r="Q82" s="107"/>
      <c r="R82" s="208">
        <f>R83+R107+R110+R114+R117+R142</f>
        <v>2999.6063553200001</v>
      </c>
      <c r="S82" s="107"/>
      <c r="T82" s="209">
        <f>T83+T107+T110+T114+T117+T142</f>
        <v>0</v>
      </c>
      <c r="AT82" s="25" t="s">
        <v>73</v>
      </c>
      <c r="AU82" s="25" t="s">
        <v>117</v>
      </c>
      <c r="BK82" s="210">
        <f>BK83+BK107+BK110+BK114+BK117+BK142</f>
        <v>0</v>
      </c>
    </row>
    <row r="83" s="10" customFormat="1" ht="37.44001" customHeight="1">
      <c r="B83" s="211"/>
      <c r="C83" s="212"/>
      <c r="D83" s="213" t="s">
        <v>73</v>
      </c>
      <c r="E83" s="214" t="s">
        <v>418</v>
      </c>
      <c r="F83" s="214" t="s">
        <v>418</v>
      </c>
      <c r="G83" s="212"/>
      <c r="H83" s="212"/>
      <c r="I83" s="215"/>
      <c r="J83" s="216">
        <f>BK83</f>
        <v>0</v>
      </c>
      <c r="K83" s="212"/>
      <c r="L83" s="217"/>
      <c r="M83" s="218"/>
      <c r="N83" s="219"/>
      <c r="O83" s="219"/>
      <c r="P83" s="220">
        <f>SUM(P84:P106)</f>
        <v>0</v>
      </c>
      <c r="Q83" s="219"/>
      <c r="R83" s="220">
        <f>SUM(R84:R106)</f>
        <v>2815.7880960000002</v>
      </c>
      <c r="S83" s="219"/>
      <c r="T83" s="221">
        <f>SUM(T84:T106)</f>
        <v>0</v>
      </c>
      <c r="AR83" s="222" t="s">
        <v>82</v>
      </c>
      <c r="AT83" s="223" t="s">
        <v>73</v>
      </c>
      <c r="AU83" s="223" t="s">
        <v>74</v>
      </c>
      <c r="AY83" s="222" t="s">
        <v>139</v>
      </c>
      <c r="BK83" s="224">
        <f>SUM(BK84:BK106)</f>
        <v>0</v>
      </c>
    </row>
    <row r="84" s="1" customFormat="1" ht="16.5" customHeight="1">
      <c r="B84" s="47"/>
      <c r="C84" s="225" t="s">
        <v>82</v>
      </c>
      <c r="D84" s="225" t="s">
        <v>140</v>
      </c>
      <c r="E84" s="226" t="s">
        <v>419</v>
      </c>
      <c r="F84" s="227" t="s">
        <v>420</v>
      </c>
      <c r="G84" s="228" t="s">
        <v>143</v>
      </c>
      <c r="H84" s="229">
        <v>69.861000000000004</v>
      </c>
      <c r="I84" s="230"/>
      <c r="J84" s="231">
        <f>ROUND(I84*H84,2)</f>
        <v>0</v>
      </c>
      <c r="K84" s="227" t="s">
        <v>21</v>
      </c>
      <c r="L84" s="73"/>
      <c r="M84" s="232" t="s">
        <v>21</v>
      </c>
      <c r="N84" s="233" t="s">
        <v>45</v>
      </c>
      <c r="O84" s="48"/>
      <c r="P84" s="234">
        <f>O84*H84</f>
        <v>0</v>
      </c>
      <c r="Q84" s="234">
        <v>0</v>
      </c>
      <c r="R84" s="234">
        <f>Q84*H84</f>
        <v>0</v>
      </c>
      <c r="S84" s="234">
        <v>0</v>
      </c>
      <c r="T84" s="235">
        <f>S84*H84</f>
        <v>0</v>
      </c>
      <c r="AR84" s="25" t="s">
        <v>144</v>
      </c>
      <c r="AT84" s="25" t="s">
        <v>140</v>
      </c>
      <c r="AU84" s="25" t="s">
        <v>82</v>
      </c>
      <c r="AY84" s="25" t="s">
        <v>139</v>
      </c>
      <c r="BE84" s="236">
        <f>IF(N84="základní",J84,0)</f>
        <v>0</v>
      </c>
      <c r="BF84" s="236">
        <f>IF(N84="snížená",J84,0)</f>
        <v>0</v>
      </c>
      <c r="BG84" s="236">
        <f>IF(N84="zákl. přenesená",J84,0)</f>
        <v>0</v>
      </c>
      <c r="BH84" s="236">
        <f>IF(N84="sníž. přenesená",J84,0)</f>
        <v>0</v>
      </c>
      <c r="BI84" s="236">
        <f>IF(N84="nulová",J84,0)</f>
        <v>0</v>
      </c>
      <c r="BJ84" s="25" t="s">
        <v>82</v>
      </c>
      <c r="BK84" s="236">
        <f>ROUND(I84*H84,2)</f>
        <v>0</v>
      </c>
      <c r="BL84" s="25" t="s">
        <v>144</v>
      </c>
      <c r="BM84" s="25" t="s">
        <v>84</v>
      </c>
    </row>
    <row r="85" s="11" customFormat="1">
      <c r="B85" s="244"/>
      <c r="C85" s="245"/>
      <c r="D85" s="237" t="s">
        <v>421</v>
      </c>
      <c r="E85" s="246" t="s">
        <v>21</v>
      </c>
      <c r="F85" s="247" t="s">
        <v>422</v>
      </c>
      <c r="G85" s="245"/>
      <c r="H85" s="246" t="s">
        <v>21</v>
      </c>
      <c r="I85" s="248"/>
      <c r="J85" s="245"/>
      <c r="K85" s="245"/>
      <c r="L85" s="249"/>
      <c r="M85" s="250"/>
      <c r="N85" s="251"/>
      <c r="O85" s="251"/>
      <c r="P85" s="251"/>
      <c r="Q85" s="251"/>
      <c r="R85" s="251"/>
      <c r="S85" s="251"/>
      <c r="T85" s="252"/>
      <c r="AT85" s="253" t="s">
        <v>421</v>
      </c>
      <c r="AU85" s="253" t="s">
        <v>82</v>
      </c>
      <c r="AV85" s="11" t="s">
        <v>82</v>
      </c>
      <c r="AW85" s="11" t="s">
        <v>38</v>
      </c>
      <c r="AX85" s="11" t="s">
        <v>74</v>
      </c>
      <c r="AY85" s="253" t="s">
        <v>139</v>
      </c>
    </row>
    <row r="86" s="12" customFormat="1">
      <c r="B86" s="254"/>
      <c r="C86" s="255"/>
      <c r="D86" s="237" t="s">
        <v>421</v>
      </c>
      <c r="E86" s="256" t="s">
        <v>21</v>
      </c>
      <c r="F86" s="257" t="s">
        <v>423</v>
      </c>
      <c r="G86" s="255"/>
      <c r="H86" s="258">
        <v>58.146999999999998</v>
      </c>
      <c r="I86" s="259"/>
      <c r="J86" s="255"/>
      <c r="K86" s="255"/>
      <c r="L86" s="260"/>
      <c r="M86" s="261"/>
      <c r="N86" s="262"/>
      <c r="O86" s="262"/>
      <c r="P86" s="262"/>
      <c r="Q86" s="262"/>
      <c r="R86" s="262"/>
      <c r="S86" s="262"/>
      <c r="T86" s="263"/>
      <c r="AT86" s="264" t="s">
        <v>421</v>
      </c>
      <c r="AU86" s="264" t="s">
        <v>82</v>
      </c>
      <c r="AV86" s="12" t="s">
        <v>84</v>
      </c>
      <c r="AW86" s="12" t="s">
        <v>38</v>
      </c>
      <c r="AX86" s="12" t="s">
        <v>74</v>
      </c>
      <c r="AY86" s="264" t="s">
        <v>139</v>
      </c>
    </row>
    <row r="87" s="11" customFormat="1">
      <c r="B87" s="244"/>
      <c r="C87" s="245"/>
      <c r="D87" s="237" t="s">
        <v>421</v>
      </c>
      <c r="E87" s="246" t="s">
        <v>21</v>
      </c>
      <c r="F87" s="247" t="s">
        <v>424</v>
      </c>
      <c r="G87" s="245"/>
      <c r="H87" s="246" t="s">
        <v>21</v>
      </c>
      <c r="I87" s="248"/>
      <c r="J87" s="245"/>
      <c r="K87" s="245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421</v>
      </c>
      <c r="AU87" s="253" t="s">
        <v>82</v>
      </c>
      <c r="AV87" s="11" t="s">
        <v>82</v>
      </c>
      <c r="AW87" s="11" t="s">
        <v>38</v>
      </c>
      <c r="AX87" s="11" t="s">
        <v>74</v>
      </c>
      <c r="AY87" s="253" t="s">
        <v>139</v>
      </c>
    </row>
    <row r="88" s="12" customFormat="1">
      <c r="B88" s="254"/>
      <c r="C88" s="255"/>
      <c r="D88" s="237" t="s">
        <v>421</v>
      </c>
      <c r="E88" s="256" t="s">
        <v>21</v>
      </c>
      <c r="F88" s="257" t="s">
        <v>425</v>
      </c>
      <c r="G88" s="255"/>
      <c r="H88" s="258">
        <v>11.714</v>
      </c>
      <c r="I88" s="259"/>
      <c r="J88" s="255"/>
      <c r="K88" s="255"/>
      <c r="L88" s="260"/>
      <c r="M88" s="261"/>
      <c r="N88" s="262"/>
      <c r="O88" s="262"/>
      <c r="P88" s="262"/>
      <c r="Q88" s="262"/>
      <c r="R88" s="262"/>
      <c r="S88" s="262"/>
      <c r="T88" s="263"/>
      <c r="AT88" s="264" t="s">
        <v>421</v>
      </c>
      <c r="AU88" s="264" t="s">
        <v>82</v>
      </c>
      <c r="AV88" s="12" t="s">
        <v>84</v>
      </c>
      <c r="AW88" s="12" t="s">
        <v>38</v>
      </c>
      <c r="AX88" s="12" t="s">
        <v>74</v>
      </c>
      <c r="AY88" s="264" t="s">
        <v>139</v>
      </c>
    </row>
    <row r="89" s="13" customFormat="1">
      <c r="B89" s="265"/>
      <c r="C89" s="266"/>
      <c r="D89" s="237" t="s">
        <v>421</v>
      </c>
      <c r="E89" s="267" t="s">
        <v>21</v>
      </c>
      <c r="F89" s="268" t="s">
        <v>426</v>
      </c>
      <c r="G89" s="266"/>
      <c r="H89" s="269">
        <v>69.861000000000004</v>
      </c>
      <c r="I89" s="270"/>
      <c r="J89" s="266"/>
      <c r="K89" s="266"/>
      <c r="L89" s="271"/>
      <c r="M89" s="272"/>
      <c r="N89" s="273"/>
      <c r="O89" s="273"/>
      <c r="P89" s="273"/>
      <c r="Q89" s="273"/>
      <c r="R89" s="273"/>
      <c r="S89" s="273"/>
      <c r="T89" s="274"/>
      <c r="AT89" s="275" t="s">
        <v>421</v>
      </c>
      <c r="AU89" s="275" t="s">
        <v>82</v>
      </c>
      <c r="AV89" s="13" t="s">
        <v>144</v>
      </c>
      <c r="AW89" s="13" t="s">
        <v>38</v>
      </c>
      <c r="AX89" s="13" t="s">
        <v>82</v>
      </c>
      <c r="AY89" s="275" t="s">
        <v>139</v>
      </c>
    </row>
    <row r="90" s="1" customFormat="1" ht="16.5" customHeight="1">
      <c r="B90" s="47"/>
      <c r="C90" s="225" t="s">
        <v>84</v>
      </c>
      <c r="D90" s="225" t="s">
        <v>140</v>
      </c>
      <c r="E90" s="226" t="s">
        <v>427</v>
      </c>
      <c r="F90" s="227" t="s">
        <v>428</v>
      </c>
      <c r="G90" s="228" t="s">
        <v>143</v>
      </c>
      <c r="H90" s="229">
        <v>69.861000000000004</v>
      </c>
      <c r="I90" s="230"/>
      <c r="J90" s="231">
        <f>ROUND(I90*H90,2)</f>
        <v>0</v>
      </c>
      <c r="K90" s="227" t="s">
        <v>21</v>
      </c>
      <c r="L90" s="73"/>
      <c r="M90" s="232" t="s">
        <v>21</v>
      </c>
      <c r="N90" s="233" t="s">
        <v>45</v>
      </c>
      <c r="O90" s="48"/>
      <c r="P90" s="234">
        <f>O90*H90</f>
        <v>0</v>
      </c>
      <c r="Q90" s="234">
        <v>0</v>
      </c>
      <c r="R90" s="234">
        <f>Q90*H90</f>
        <v>0</v>
      </c>
      <c r="S90" s="234">
        <v>0</v>
      </c>
      <c r="T90" s="235">
        <f>S90*H90</f>
        <v>0</v>
      </c>
      <c r="AR90" s="25" t="s">
        <v>144</v>
      </c>
      <c r="AT90" s="25" t="s">
        <v>140</v>
      </c>
      <c r="AU90" s="25" t="s">
        <v>82</v>
      </c>
      <c r="AY90" s="25" t="s">
        <v>139</v>
      </c>
      <c r="BE90" s="236">
        <f>IF(N90="základní",J90,0)</f>
        <v>0</v>
      </c>
      <c r="BF90" s="236">
        <f>IF(N90="snížená",J90,0)</f>
        <v>0</v>
      </c>
      <c r="BG90" s="236">
        <f>IF(N90="zákl. přenesená",J90,0)</f>
        <v>0</v>
      </c>
      <c r="BH90" s="236">
        <f>IF(N90="sníž. přenesená",J90,0)</f>
        <v>0</v>
      </c>
      <c r="BI90" s="236">
        <f>IF(N90="nulová",J90,0)</f>
        <v>0</v>
      </c>
      <c r="BJ90" s="25" t="s">
        <v>82</v>
      </c>
      <c r="BK90" s="236">
        <f>ROUND(I90*H90,2)</f>
        <v>0</v>
      </c>
      <c r="BL90" s="25" t="s">
        <v>144</v>
      </c>
      <c r="BM90" s="25" t="s">
        <v>151</v>
      </c>
    </row>
    <row r="91" s="1" customFormat="1" ht="16.5" customHeight="1">
      <c r="B91" s="47"/>
      <c r="C91" s="225" t="s">
        <v>148</v>
      </c>
      <c r="D91" s="225" t="s">
        <v>140</v>
      </c>
      <c r="E91" s="226" t="s">
        <v>429</v>
      </c>
      <c r="F91" s="227" t="s">
        <v>430</v>
      </c>
      <c r="G91" s="228" t="s">
        <v>143</v>
      </c>
      <c r="H91" s="229">
        <v>37.728999999999999</v>
      </c>
      <c r="I91" s="230"/>
      <c r="J91" s="231">
        <f>ROUND(I91*H91,2)</f>
        <v>0</v>
      </c>
      <c r="K91" s="227" t="s">
        <v>21</v>
      </c>
      <c r="L91" s="73"/>
      <c r="M91" s="232" t="s">
        <v>21</v>
      </c>
      <c r="N91" s="233" t="s">
        <v>45</v>
      </c>
      <c r="O91" s="48"/>
      <c r="P91" s="234">
        <f>O91*H91</f>
        <v>0</v>
      </c>
      <c r="Q91" s="234">
        <v>0</v>
      </c>
      <c r="R91" s="234">
        <f>Q91*H91</f>
        <v>0</v>
      </c>
      <c r="S91" s="234">
        <v>0</v>
      </c>
      <c r="T91" s="235">
        <f>S91*H91</f>
        <v>0</v>
      </c>
      <c r="AR91" s="25" t="s">
        <v>144</v>
      </c>
      <c r="AT91" s="25" t="s">
        <v>140</v>
      </c>
      <c r="AU91" s="25" t="s">
        <v>82</v>
      </c>
      <c r="AY91" s="25" t="s">
        <v>139</v>
      </c>
      <c r="BE91" s="236">
        <f>IF(N91="základní",J91,0)</f>
        <v>0</v>
      </c>
      <c r="BF91" s="236">
        <f>IF(N91="snížená",J91,0)</f>
        <v>0</v>
      </c>
      <c r="BG91" s="236">
        <f>IF(N91="zákl. přenesená",J91,0)</f>
        <v>0</v>
      </c>
      <c r="BH91" s="236">
        <f>IF(N91="sníž. přenesená",J91,0)</f>
        <v>0</v>
      </c>
      <c r="BI91" s="236">
        <f>IF(N91="nulová",J91,0)</f>
        <v>0</v>
      </c>
      <c r="BJ91" s="25" t="s">
        <v>82</v>
      </c>
      <c r="BK91" s="236">
        <f>ROUND(I91*H91,2)</f>
        <v>0</v>
      </c>
      <c r="BL91" s="25" t="s">
        <v>144</v>
      </c>
      <c r="BM91" s="25" t="s">
        <v>155</v>
      </c>
    </row>
    <row r="92" s="12" customFormat="1">
      <c r="B92" s="254"/>
      <c r="C92" s="255"/>
      <c r="D92" s="237" t="s">
        <v>421</v>
      </c>
      <c r="E92" s="256" t="s">
        <v>21</v>
      </c>
      <c r="F92" s="257" t="s">
        <v>431</v>
      </c>
      <c r="G92" s="255"/>
      <c r="H92" s="258">
        <v>37.728999999999999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AT92" s="264" t="s">
        <v>421</v>
      </c>
      <c r="AU92" s="264" t="s">
        <v>82</v>
      </c>
      <c r="AV92" s="12" t="s">
        <v>84</v>
      </c>
      <c r="AW92" s="12" t="s">
        <v>38</v>
      </c>
      <c r="AX92" s="12" t="s">
        <v>74</v>
      </c>
      <c r="AY92" s="264" t="s">
        <v>139</v>
      </c>
    </row>
    <row r="93" s="13" customFormat="1">
      <c r="B93" s="265"/>
      <c r="C93" s="266"/>
      <c r="D93" s="237" t="s">
        <v>421</v>
      </c>
      <c r="E93" s="267" t="s">
        <v>21</v>
      </c>
      <c r="F93" s="268" t="s">
        <v>426</v>
      </c>
      <c r="G93" s="266"/>
      <c r="H93" s="269">
        <v>37.728999999999999</v>
      </c>
      <c r="I93" s="270"/>
      <c r="J93" s="266"/>
      <c r="K93" s="266"/>
      <c r="L93" s="271"/>
      <c r="M93" s="272"/>
      <c r="N93" s="273"/>
      <c r="O93" s="273"/>
      <c r="P93" s="273"/>
      <c r="Q93" s="273"/>
      <c r="R93" s="273"/>
      <c r="S93" s="273"/>
      <c r="T93" s="274"/>
      <c r="AT93" s="275" t="s">
        <v>421</v>
      </c>
      <c r="AU93" s="275" t="s">
        <v>82</v>
      </c>
      <c r="AV93" s="13" t="s">
        <v>144</v>
      </c>
      <c r="AW93" s="13" t="s">
        <v>38</v>
      </c>
      <c r="AX93" s="13" t="s">
        <v>82</v>
      </c>
      <c r="AY93" s="275" t="s">
        <v>139</v>
      </c>
    </row>
    <row r="94" s="1" customFormat="1" ht="16.5" customHeight="1">
      <c r="B94" s="47"/>
      <c r="C94" s="225" t="s">
        <v>144</v>
      </c>
      <c r="D94" s="225" t="s">
        <v>140</v>
      </c>
      <c r="E94" s="226" t="s">
        <v>432</v>
      </c>
      <c r="F94" s="227" t="s">
        <v>433</v>
      </c>
      <c r="G94" s="228" t="s">
        <v>143</v>
      </c>
      <c r="H94" s="229">
        <v>37.728999999999999</v>
      </c>
      <c r="I94" s="230"/>
      <c r="J94" s="231">
        <f>ROUND(I94*H94,2)</f>
        <v>0</v>
      </c>
      <c r="K94" s="227" t="s">
        <v>21</v>
      </c>
      <c r="L94" s="73"/>
      <c r="M94" s="232" t="s">
        <v>21</v>
      </c>
      <c r="N94" s="233" t="s">
        <v>45</v>
      </c>
      <c r="O94" s="48"/>
      <c r="P94" s="234">
        <f>O94*H94</f>
        <v>0</v>
      </c>
      <c r="Q94" s="234">
        <v>0</v>
      </c>
      <c r="R94" s="234">
        <f>Q94*H94</f>
        <v>0</v>
      </c>
      <c r="S94" s="234">
        <v>0</v>
      </c>
      <c r="T94" s="235">
        <f>S94*H94</f>
        <v>0</v>
      </c>
      <c r="AR94" s="25" t="s">
        <v>144</v>
      </c>
      <c r="AT94" s="25" t="s">
        <v>140</v>
      </c>
      <c r="AU94" s="25" t="s">
        <v>82</v>
      </c>
      <c r="AY94" s="25" t="s">
        <v>139</v>
      </c>
      <c r="BE94" s="236">
        <f>IF(N94="základní",J94,0)</f>
        <v>0</v>
      </c>
      <c r="BF94" s="236">
        <f>IF(N94="snížená",J94,0)</f>
        <v>0</v>
      </c>
      <c r="BG94" s="236">
        <f>IF(N94="zákl. přenesená",J94,0)</f>
        <v>0</v>
      </c>
      <c r="BH94" s="236">
        <f>IF(N94="sníž. přenesená",J94,0)</f>
        <v>0</v>
      </c>
      <c r="BI94" s="236">
        <f>IF(N94="nulová",J94,0)</f>
        <v>0</v>
      </c>
      <c r="BJ94" s="25" t="s">
        <v>82</v>
      </c>
      <c r="BK94" s="236">
        <f>ROUND(I94*H94,2)</f>
        <v>0</v>
      </c>
      <c r="BL94" s="25" t="s">
        <v>144</v>
      </c>
      <c r="BM94" s="25" t="s">
        <v>159</v>
      </c>
    </row>
    <row r="95" s="1" customFormat="1" ht="16.5" customHeight="1">
      <c r="B95" s="47"/>
      <c r="C95" s="225" t="s">
        <v>156</v>
      </c>
      <c r="D95" s="225" t="s">
        <v>140</v>
      </c>
      <c r="E95" s="226" t="s">
        <v>434</v>
      </c>
      <c r="F95" s="227" t="s">
        <v>435</v>
      </c>
      <c r="G95" s="228" t="s">
        <v>386</v>
      </c>
      <c r="H95" s="229">
        <v>75.457999999999998</v>
      </c>
      <c r="I95" s="230"/>
      <c r="J95" s="231">
        <f>ROUND(I95*H95,2)</f>
        <v>0</v>
      </c>
      <c r="K95" s="227" t="s">
        <v>21</v>
      </c>
      <c r="L95" s="73"/>
      <c r="M95" s="232" t="s">
        <v>21</v>
      </c>
      <c r="N95" s="233" t="s">
        <v>45</v>
      </c>
      <c r="O95" s="48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AR95" s="25" t="s">
        <v>144</v>
      </c>
      <c r="AT95" s="25" t="s">
        <v>140</v>
      </c>
      <c r="AU95" s="25" t="s">
        <v>82</v>
      </c>
      <c r="AY95" s="25" t="s">
        <v>139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25" t="s">
        <v>82</v>
      </c>
      <c r="BK95" s="236">
        <f>ROUND(I95*H95,2)</f>
        <v>0</v>
      </c>
      <c r="BL95" s="25" t="s">
        <v>144</v>
      </c>
      <c r="BM95" s="25" t="s">
        <v>162</v>
      </c>
    </row>
    <row r="96" s="12" customFormat="1">
      <c r="B96" s="254"/>
      <c r="C96" s="255"/>
      <c r="D96" s="237" t="s">
        <v>421</v>
      </c>
      <c r="E96" s="256" t="s">
        <v>21</v>
      </c>
      <c r="F96" s="257" t="s">
        <v>436</v>
      </c>
      <c r="G96" s="255"/>
      <c r="H96" s="258">
        <v>75.457999999999998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AT96" s="264" t="s">
        <v>421</v>
      </c>
      <c r="AU96" s="264" t="s">
        <v>82</v>
      </c>
      <c r="AV96" s="12" t="s">
        <v>84</v>
      </c>
      <c r="AW96" s="12" t="s">
        <v>38</v>
      </c>
      <c r="AX96" s="12" t="s">
        <v>74</v>
      </c>
      <c r="AY96" s="264" t="s">
        <v>139</v>
      </c>
    </row>
    <row r="97" s="13" customFormat="1">
      <c r="B97" s="265"/>
      <c r="C97" s="266"/>
      <c r="D97" s="237" t="s">
        <v>421</v>
      </c>
      <c r="E97" s="267" t="s">
        <v>21</v>
      </c>
      <c r="F97" s="268" t="s">
        <v>426</v>
      </c>
      <c r="G97" s="266"/>
      <c r="H97" s="269">
        <v>75.457999999999998</v>
      </c>
      <c r="I97" s="270"/>
      <c r="J97" s="266"/>
      <c r="K97" s="266"/>
      <c r="L97" s="271"/>
      <c r="M97" s="272"/>
      <c r="N97" s="273"/>
      <c r="O97" s="273"/>
      <c r="P97" s="273"/>
      <c r="Q97" s="273"/>
      <c r="R97" s="273"/>
      <c r="S97" s="273"/>
      <c r="T97" s="274"/>
      <c r="AT97" s="275" t="s">
        <v>421</v>
      </c>
      <c r="AU97" s="275" t="s">
        <v>82</v>
      </c>
      <c r="AV97" s="13" t="s">
        <v>144</v>
      </c>
      <c r="AW97" s="13" t="s">
        <v>38</v>
      </c>
      <c r="AX97" s="13" t="s">
        <v>82</v>
      </c>
      <c r="AY97" s="275" t="s">
        <v>139</v>
      </c>
    </row>
    <row r="98" s="1" customFormat="1" ht="16.5" customHeight="1">
      <c r="B98" s="47"/>
      <c r="C98" s="225" t="s">
        <v>151</v>
      </c>
      <c r="D98" s="225" t="s">
        <v>140</v>
      </c>
      <c r="E98" s="226" t="s">
        <v>437</v>
      </c>
      <c r="F98" s="227" t="s">
        <v>438</v>
      </c>
      <c r="G98" s="228" t="s">
        <v>143</v>
      </c>
      <c r="H98" s="229">
        <v>32.131999999999998</v>
      </c>
      <c r="I98" s="230"/>
      <c r="J98" s="231">
        <f>ROUND(I98*H98,2)</f>
        <v>0</v>
      </c>
      <c r="K98" s="227" t="s">
        <v>21</v>
      </c>
      <c r="L98" s="73"/>
      <c r="M98" s="232" t="s">
        <v>21</v>
      </c>
      <c r="N98" s="233" t="s">
        <v>45</v>
      </c>
      <c r="O98" s="48"/>
      <c r="P98" s="234">
        <f>O98*H98</f>
        <v>0</v>
      </c>
      <c r="Q98" s="234">
        <v>0</v>
      </c>
      <c r="R98" s="234">
        <f>Q98*H98</f>
        <v>0</v>
      </c>
      <c r="S98" s="234">
        <v>0</v>
      </c>
      <c r="T98" s="235">
        <f>S98*H98</f>
        <v>0</v>
      </c>
      <c r="AR98" s="25" t="s">
        <v>144</v>
      </c>
      <c r="AT98" s="25" t="s">
        <v>140</v>
      </c>
      <c r="AU98" s="25" t="s">
        <v>82</v>
      </c>
      <c r="AY98" s="25" t="s">
        <v>139</v>
      </c>
      <c r="BE98" s="236">
        <f>IF(N98="základní",J98,0)</f>
        <v>0</v>
      </c>
      <c r="BF98" s="236">
        <f>IF(N98="snížená",J98,0)</f>
        <v>0</v>
      </c>
      <c r="BG98" s="236">
        <f>IF(N98="zákl. přenesená",J98,0)</f>
        <v>0</v>
      </c>
      <c r="BH98" s="236">
        <f>IF(N98="sníž. přenesená",J98,0)</f>
        <v>0</v>
      </c>
      <c r="BI98" s="236">
        <f>IF(N98="nulová",J98,0)</f>
        <v>0</v>
      </c>
      <c r="BJ98" s="25" t="s">
        <v>82</v>
      </c>
      <c r="BK98" s="236">
        <f>ROUND(I98*H98,2)</f>
        <v>0</v>
      </c>
      <c r="BL98" s="25" t="s">
        <v>144</v>
      </c>
      <c r="BM98" s="25" t="s">
        <v>166</v>
      </c>
    </row>
    <row r="99" s="12" customFormat="1">
      <c r="B99" s="254"/>
      <c r="C99" s="255"/>
      <c r="D99" s="237" t="s">
        <v>421</v>
      </c>
      <c r="E99" s="256" t="s">
        <v>21</v>
      </c>
      <c r="F99" s="257" t="s">
        <v>439</v>
      </c>
      <c r="G99" s="255"/>
      <c r="H99" s="258">
        <v>32.131999999999998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AT99" s="264" t="s">
        <v>421</v>
      </c>
      <c r="AU99" s="264" t="s">
        <v>82</v>
      </c>
      <c r="AV99" s="12" t="s">
        <v>84</v>
      </c>
      <c r="AW99" s="12" t="s">
        <v>38</v>
      </c>
      <c r="AX99" s="12" t="s">
        <v>74</v>
      </c>
      <c r="AY99" s="264" t="s">
        <v>139</v>
      </c>
    </row>
    <row r="100" s="13" customFormat="1">
      <c r="B100" s="265"/>
      <c r="C100" s="266"/>
      <c r="D100" s="237" t="s">
        <v>421</v>
      </c>
      <c r="E100" s="267" t="s">
        <v>21</v>
      </c>
      <c r="F100" s="268" t="s">
        <v>426</v>
      </c>
      <c r="G100" s="266"/>
      <c r="H100" s="269">
        <v>32.131999999999998</v>
      </c>
      <c r="I100" s="270"/>
      <c r="J100" s="266"/>
      <c r="K100" s="266"/>
      <c r="L100" s="271"/>
      <c r="M100" s="272"/>
      <c r="N100" s="273"/>
      <c r="O100" s="273"/>
      <c r="P100" s="273"/>
      <c r="Q100" s="273"/>
      <c r="R100" s="273"/>
      <c r="S100" s="273"/>
      <c r="T100" s="274"/>
      <c r="AT100" s="275" t="s">
        <v>421</v>
      </c>
      <c r="AU100" s="275" t="s">
        <v>82</v>
      </c>
      <c r="AV100" s="13" t="s">
        <v>144</v>
      </c>
      <c r="AW100" s="13" t="s">
        <v>38</v>
      </c>
      <c r="AX100" s="13" t="s">
        <v>82</v>
      </c>
      <c r="AY100" s="275" t="s">
        <v>139</v>
      </c>
    </row>
    <row r="101" s="1" customFormat="1" ht="16.5" customHeight="1">
      <c r="B101" s="47"/>
      <c r="C101" s="225" t="s">
        <v>163</v>
      </c>
      <c r="D101" s="225" t="s">
        <v>140</v>
      </c>
      <c r="E101" s="226" t="s">
        <v>440</v>
      </c>
      <c r="F101" s="227" t="s">
        <v>441</v>
      </c>
      <c r="G101" s="228" t="s">
        <v>143</v>
      </c>
      <c r="H101" s="229">
        <v>28.329000000000001</v>
      </c>
      <c r="I101" s="230"/>
      <c r="J101" s="231">
        <f>ROUND(I101*H101,2)</f>
        <v>0</v>
      </c>
      <c r="K101" s="227" t="s">
        <v>21</v>
      </c>
      <c r="L101" s="73"/>
      <c r="M101" s="232" t="s">
        <v>21</v>
      </c>
      <c r="N101" s="233" t="s">
        <v>45</v>
      </c>
      <c r="O101" s="48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AR101" s="25" t="s">
        <v>144</v>
      </c>
      <c r="AT101" s="25" t="s">
        <v>140</v>
      </c>
      <c r="AU101" s="25" t="s">
        <v>82</v>
      </c>
      <c r="AY101" s="25" t="s">
        <v>139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25" t="s">
        <v>82</v>
      </c>
      <c r="BK101" s="236">
        <f>ROUND(I101*H101,2)</f>
        <v>0</v>
      </c>
      <c r="BL101" s="25" t="s">
        <v>144</v>
      </c>
      <c r="BM101" s="25" t="s">
        <v>169</v>
      </c>
    </row>
    <row r="102" s="12" customFormat="1">
      <c r="B102" s="254"/>
      <c r="C102" s="255"/>
      <c r="D102" s="237" t="s">
        <v>421</v>
      </c>
      <c r="E102" s="256" t="s">
        <v>21</v>
      </c>
      <c r="F102" s="257" t="s">
        <v>442</v>
      </c>
      <c r="G102" s="255"/>
      <c r="H102" s="258">
        <v>28.329000000000001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AT102" s="264" t="s">
        <v>421</v>
      </c>
      <c r="AU102" s="264" t="s">
        <v>82</v>
      </c>
      <c r="AV102" s="12" t="s">
        <v>84</v>
      </c>
      <c r="AW102" s="12" t="s">
        <v>38</v>
      </c>
      <c r="AX102" s="12" t="s">
        <v>74</v>
      </c>
      <c r="AY102" s="264" t="s">
        <v>139</v>
      </c>
    </row>
    <row r="103" s="13" customFormat="1">
      <c r="B103" s="265"/>
      <c r="C103" s="266"/>
      <c r="D103" s="237" t="s">
        <v>421</v>
      </c>
      <c r="E103" s="267" t="s">
        <v>21</v>
      </c>
      <c r="F103" s="268" t="s">
        <v>426</v>
      </c>
      <c r="G103" s="266"/>
      <c r="H103" s="269">
        <v>28.329000000000001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AT103" s="275" t="s">
        <v>421</v>
      </c>
      <c r="AU103" s="275" t="s">
        <v>82</v>
      </c>
      <c r="AV103" s="13" t="s">
        <v>144</v>
      </c>
      <c r="AW103" s="13" t="s">
        <v>38</v>
      </c>
      <c r="AX103" s="13" t="s">
        <v>82</v>
      </c>
      <c r="AY103" s="275" t="s">
        <v>139</v>
      </c>
    </row>
    <row r="104" s="1" customFormat="1" ht="16.5" customHeight="1">
      <c r="B104" s="47"/>
      <c r="C104" s="225" t="s">
        <v>155</v>
      </c>
      <c r="D104" s="225" t="s">
        <v>140</v>
      </c>
      <c r="E104" s="226" t="s">
        <v>443</v>
      </c>
      <c r="F104" s="227" t="s">
        <v>444</v>
      </c>
      <c r="G104" s="228" t="s">
        <v>386</v>
      </c>
      <c r="H104" s="229">
        <v>53.064</v>
      </c>
      <c r="I104" s="230"/>
      <c r="J104" s="231">
        <f>ROUND(I104*H104,2)</f>
        <v>0</v>
      </c>
      <c r="K104" s="227" t="s">
        <v>21</v>
      </c>
      <c r="L104" s="73"/>
      <c r="M104" s="232" t="s">
        <v>21</v>
      </c>
      <c r="N104" s="233" t="s">
        <v>45</v>
      </c>
      <c r="O104" s="48"/>
      <c r="P104" s="234">
        <f>O104*H104</f>
        <v>0</v>
      </c>
      <c r="Q104" s="234">
        <v>53.064</v>
      </c>
      <c r="R104" s="234">
        <f>Q104*H104</f>
        <v>2815.7880960000002</v>
      </c>
      <c r="S104" s="234">
        <v>0</v>
      </c>
      <c r="T104" s="235">
        <f>S104*H104</f>
        <v>0</v>
      </c>
      <c r="AR104" s="25" t="s">
        <v>144</v>
      </c>
      <c r="AT104" s="25" t="s">
        <v>140</v>
      </c>
      <c r="AU104" s="25" t="s">
        <v>82</v>
      </c>
      <c r="AY104" s="25" t="s">
        <v>139</v>
      </c>
      <c r="BE104" s="236">
        <f>IF(N104="základní",J104,0)</f>
        <v>0</v>
      </c>
      <c r="BF104" s="236">
        <f>IF(N104="snížená",J104,0)</f>
        <v>0</v>
      </c>
      <c r="BG104" s="236">
        <f>IF(N104="zákl. přenesená",J104,0)</f>
        <v>0</v>
      </c>
      <c r="BH104" s="236">
        <f>IF(N104="sníž. přenesená",J104,0)</f>
        <v>0</v>
      </c>
      <c r="BI104" s="236">
        <f>IF(N104="nulová",J104,0)</f>
        <v>0</v>
      </c>
      <c r="BJ104" s="25" t="s">
        <v>82</v>
      </c>
      <c r="BK104" s="236">
        <f>ROUND(I104*H104,2)</f>
        <v>0</v>
      </c>
      <c r="BL104" s="25" t="s">
        <v>144</v>
      </c>
      <c r="BM104" s="25" t="s">
        <v>173</v>
      </c>
    </row>
    <row r="105" s="12" customFormat="1">
      <c r="B105" s="254"/>
      <c r="C105" s="255"/>
      <c r="D105" s="237" t="s">
        <v>421</v>
      </c>
      <c r="E105" s="256" t="s">
        <v>21</v>
      </c>
      <c r="F105" s="257" t="s">
        <v>445</v>
      </c>
      <c r="G105" s="255"/>
      <c r="H105" s="258">
        <v>53.064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AT105" s="264" t="s">
        <v>421</v>
      </c>
      <c r="AU105" s="264" t="s">
        <v>82</v>
      </c>
      <c r="AV105" s="12" t="s">
        <v>84</v>
      </c>
      <c r="AW105" s="12" t="s">
        <v>38</v>
      </c>
      <c r="AX105" s="12" t="s">
        <v>74</v>
      </c>
      <c r="AY105" s="264" t="s">
        <v>139</v>
      </c>
    </row>
    <row r="106" s="13" customFormat="1">
      <c r="B106" s="265"/>
      <c r="C106" s="266"/>
      <c r="D106" s="237" t="s">
        <v>421</v>
      </c>
      <c r="E106" s="267" t="s">
        <v>21</v>
      </c>
      <c r="F106" s="268" t="s">
        <v>426</v>
      </c>
      <c r="G106" s="266"/>
      <c r="H106" s="269">
        <v>53.064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AT106" s="275" t="s">
        <v>421</v>
      </c>
      <c r="AU106" s="275" t="s">
        <v>82</v>
      </c>
      <c r="AV106" s="13" t="s">
        <v>144</v>
      </c>
      <c r="AW106" s="13" t="s">
        <v>38</v>
      </c>
      <c r="AX106" s="13" t="s">
        <v>82</v>
      </c>
      <c r="AY106" s="275" t="s">
        <v>139</v>
      </c>
    </row>
    <row r="107" s="10" customFormat="1" ht="37.44001" customHeight="1">
      <c r="B107" s="211"/>
      <c r="C107" s="212"/>
      <c r="D107" s="213" t="s">
        <v>73</v>
      </c>
      <c r="E107" s="214" t="s">
        <v>446</v>
      </c>
      <c r="F107" s="214" t="s">
        <v>446</v>
      </c>
      <c r="G107" s="212"/>
      <c r="H107" s="212"/>
      <c r="I107" s="215"/>
      <c r="J107" s="216">
        <f>BK107</f>
        <v>0</v>
      </c>
      <c r="K107" s="212"/>
      <c r="L107" s="217"/>
      <c r="M107" s="218"/>
      <c r="N107" s="219"/>
      <c r="O107" s="219"/>
      <c r="P107" s="220">
        <f>SUM(P108:P109)</f>
        <v>0</v>
      </c>
      <c r="Q107" s="219"/>
      <c r="R107" s="220">
        <f>SUM(R108:R109)</f>
        <v>0.44999999999999996</v>
      </c>
      <c r="S107" s="219"/>
      <c r="T107" s="221">
        <f>SUM(T108:T109)</f>
        <v>0</v>
      </c>
      <c r="AR107" s="222" t="s">
        <v>82</v>
      </c>
      <c r="AT107" s="223" t="s">
        <v>73</v>
      </c>
      <c r="AU107" s="223" t="s">
        <v>74</v>
      </c>
      <c r="AY107" s="222" t="s">
        <v>139</v>
      </c>
      <c r="BK107" s="224">
        <f>SUM(BK108:BK109)</f>
        <v>0</v>
      </c>
    </row>
    <row r="108" s="1" customFormat="1" ht="16.5" customHeight="1">
      <c r="B108" s="47"/>
      <c r="C108" s="276" t="s">
        <v>170</v>
      </c>
      <c r="D108" s="276" t="s">
        <v>447</v>
      </c>
      <c r="E108" s="277" t="s">
        <v>448</v>
      </c>
      <c r="F108" s="278" t="s">
        <v>449</v>
      </c>
      <c r="G108" s="279" t="s">
        <v>450</v>
      </c>
      <c r="H108" s="280">
        <v>3</v>
      </c>
      <c r="I108" s="281"/>
      <c r="J108" s="282">
        <f>ROUND(I108*H108,2)</f>
        <v>0</v>
      </c>
      <c r="K108" s="278" t="s">
        <v>21</v>
      </c>
      <c r="L108" s="283"/>
      <c r="M108" s="284" t="s">
        <v>21</v>
      </c>
      <c r="N108" s="285" t="s">
        <v>45</v>
      </c>
      <c r="O108" s="48"/>
      <c r="P108" s="234">
        <f>O108*H108</f>
        <v>0</v>
      </c>
      <c r="Q108" s="234">
        <v>0.14999999999999999</v>
      </c>
      <c r="R108" s="234">
        <f>Q108*H108</f>
        <v>0.44999999999999996</v>
      </c>
      <c r="S108" s="234">
        <v>0</v>
      </c>
      <c r="T108" s="235">
        <f>S108*H108</f>
        <v>0</v>
      </c>
      <c r="AR108" s="25" t="s">
        <v>155</v>
      </c>
      <c r="AT108" s="25" t="s">
        <v>447</v>
      </c>
      <c r="AU108" s="25" t="s">
        <v>82</v>
      </c>
      <c r="AY108" s="25" t="s">
        <v>139</v>
      </c>
      <c r="BE108" s="236">
        <f>IF(N108="základní",J108,0)</f>
        <v>0</v>
      </c>
      <c r="BF108" s="236">
        <f>IF(N108="snížená",J108,0)</f>
        <v>0</v>
      </c>
      <c r="BG108" s="236">
        <f>IF(N108="zákl. přenesená",J108,0)</f>
        <v>0</v>
      </c>
      <c r="BH108" s="236">
        <f>IF(N108="sníž. přenesená",J108,0)</f>
        <v>0</v>
      </c>
      <c r="BI108" s="236">
        <f>IF(N108="nulová",J108,0)</f>
        <v>0</v>
      </c>
      <c r="BJ108" s="25" t="s">
        <v>82</v>
      </c>
      <c r="BK108" s="236">
        <f>ROUND(I108*H108,2)</f>
        <v>0</v>
      </c>
      <c r="BL108" s="25" t="s">
        <v>144</v>
      </c>
      <c r="BM108" s="25" t="s">
        <v>176</v>
      </c>
    </row>
    <row r="109" s="1" customFormat="1" ht="16.5" customHeight="1">
      <c r="B109" s="47"/>
      <c r="C109" s="225" t="s">
        <v>159</v>
      </c>
      <c r="D109" s="225" t="s">
        <v>140</v>
      </c>
      <c r="E109" s="226" t="s">
        <v>451</v>
      </c>
      <c r="F109" s="227" t="s">
        <v>452</v>
      </c>
      <c r="G109" s="228" t="s">
        <v>453</v>
      </c>
      <c r="H109" s="229">
        <v>3</v>
      </c>
      <c r="I109" s="230"/>
      <c r="J109" s="231">
        <f>ROUND(I109*H109,2)</f>
        <v>0</v>
      </c>
      <c r="K109" s="227" t="s">
        <v>21</v>
      </c>
      <c r="L109" s="73"/>
      <c r="M109" s="232" t="s">
        <v>21</v>
      </c>
      <c r="N109" s="233" t="s">
        <v>45</v>
      </c>
      <c r="O109" s="48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AR109" s="25" t="s">
        <v>144</v>
      </c>
      <c r="AT109" s="25" t="s">
        <v>140</v>
      </c>
      <c r="AU109" s="25" t="s">
        <v>82</v>
      </c>
      <c r="AY109" s="25" t="s">
        <v>139</v>
      </c>
      <c r="BE109" s="236">
        <f>IF(N109="základní",J109,0)</f>
        <v>0</v>
      </c>
      <c r="BF109" s="236">
        <f>IF(N109="snížená",J109,0)</f>
        <v>0</v>
      </c>
      <c r="BG109" s="236">
        <f>IF(N109="zákl. přenesená",J109,0)</f>
        <v>0</v>
      </c>
      <c r="BH109" s="236">
        <f>IF(N109="sníž. přenesená",J109,0)</f>
        <v>0</v>
      </c>
      <c r="BI109" s="236">
        <f>IF(N109="nulová",J109,0)</f>
        <v>0</v>
      </c>
      <c r="BJ109" s="25" t="s">
        <v>82</v>
      </c>
      <c r="BK109" s="236">
        <f>ROUND(I109*H109,2)</f>
        <v>0</v>
      </c>
      <c r="BL109" s="25" t="s">
        <v>144</v>
      </c>
      <c r="BM109" s="25" t="s">
        <v>180</v>
      </c>
    </row>
    <row r="110" s="10" customFormat="1" ht="37.44001" customHeight="1">
      <c r="B110" s="211"/>
      <c r="C110" s="212"/>
      <c r="D110" s="213" t="s">
        <v>73</v>
      </c>
      <c r="E110" s="214" t="s">
        <v>454</v>
      </c>
      <c r="F110" s="214" t="s">
        <v>454</v>
      </c>
      <c r="G110" s="212"/>
      <c r="H110" s="212"/>
      <c r="I110" s="215"/>
      <c r="J110" s="216">
        <f>BK110</f>
        <v>0</v>
      </c>
      <c r="K110" s="212"/>
      <c r="L110" s="217"/>
      <c r="M110" s="218"/>
      <c r="N110" s="219"/>
      <c r="O110" s="219"/>
      <c r="P110" s="220">
        <f>SUM(P111:P113)</f>
        <v>0</v>
      </c>
      <c r="Q110" s="219"/>
      <c r="R110" s="220">
        <f>SUM(R111:R113)</f>
        <v>167.06845600000003</v>
      </c>
      <c r="S110" s="219"/>
      <c r="T110" s="221">
        <f>SUM(T111:T113)</f>
        <v>0</v>
      </c>
      <c r="AR110" s="222" t="s">
        <v>82</v>
      </c>
      <c r="AT110" s="223" t="s">
        <v>73</v>
      </c>
      <c r="AU110" s="223" t="s">
        <v>74</v>
      </c>
      <c r="AY110" s="222" t="s">
        <v>139</v>
      </c>
      <c r="BK110" s="224">
        <f>SUM(BK111:BK113)</f>
        <v>0</v>
      </c>
    </row>
    <row r="111" s="1" customFormat="1" ht="16.5" customHeight="1">
      <c r="B111" s="47"/>
      <c r="C111" s="225" t="s">
        <v>177</v>
      </c>
      <c r="D111" s="225" t="s">
        <v>140</v>
      </c>
      <c r="E111" s="226" t="s">
        <v>455</v>
      </c>
      <c r="F111" s="227" t="s">
        <v>456</v>
      </c>
      <c r="G111" s="228" t="s">
        <v>143</v>
      </c>
      <c r="H111" s="229">
        <v>9.4000000000000004</v>
      </c>
      <c r="I111" s="230"/>
      <c r="J111" s="231">
        <f>ROUND(I111*H111,2)</f>
        <v>0</v>
      </c>
      <c r="K111" s="227" t="s">
        <v>21</v>
      </c>
      <c r="L111" s="73"/>
      <c r="M111" s="232" t="s">
        <v>21</v>
      </c>
      <c r="N111" s="233" t="s">
        <v>45</v>
      </c>
      <c r="O111" s="48"/>
      <c r="P111" s="234">
        <f>O111*H111</f>
        <v>0</v>
      </c>
      <c r="Q111" s="234">
        <v>17.773240000000001</v>
      </c>
      <c r="R111" s="234">
        <f>Q111*H111</f>
        <v>167.06845600000003</v>
      </c>
      <c r="S111" s="234">
        <v>0</v>
      </c>
      <c r="T111" s="235">
        <f>S111*H111</f>
        <v>0</v>
      </c>
      <c r="AR111" s="25" t="s">
        <v>144</v>
      </c>
      <c r="AT111" s="25" t="s">
        <v>140</v>
      </c>
      <c r="AU111" s="25" t="s">
        <v>82</v>
      </c>
      <c r="AY111" s="25" t="s">
        <v>139</v>
      </c>
      <c r="BE111" s="236">
        <f>IF(N111="základní",J111,0)</f>
        <v>0</v>
      </c>
      <c r="BF111" s="236">
        <f>IF(N111="snížená",J111,0)</f>
        <v>0</v>
      </c>
      <c r="BG111" s="236">
        <f>IF(N111="zákl. přenesená",J111,0)</f>
        <v>0</v>
      </c>
      <c r="BH111" s="236">
        <f>IF(N111="sníž. přenesená",J111,0)</f>
        <v>0</v>
      </c>
      <c r="BI111" s="236">
        <f>IF(N111="nulová",J111,0)</f>
        <v>0</v>
      </c>
      <c r="BJ111" s="25" t="s">
        <v>82</v>
      </c>
      <c r="BK111" s="236">
        <f>ROUND(I111*H111,2)</f>
        <v>0</v>
      </c>
      <c r="BL111" s="25" t="s">
        <v>144</v>
      </c>
      <c r="BM111" s="25" t="s">
        <v>183</v>
      </c>
    </row>
    <row r="112" s="12" customFormat="1">
      <c r="B112" s="254"/>
      <c r="C112" s="255"/>
      <c r="D112" s="237" t="s">
        <v>421</v>
      </c>
      <c r="E112" s="256" t="s">
        <v>21</v>
      </c>
      <c r="F112" s="257" t="s">
        <v>457</v>
      </c>
      <c r="G112" s="255"/>
      <c r="H112" s="258">
        <v>9.4000000000000004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421</v>
      </c>
      <c r="AU112" s="264" t="s">
        <v>82</v>
      </c>
      <c r="AV112" s="12" t="s">
        <v>84</v>
      </c>
      <c r="AW112" s="12" t="s">
        <v>38</v>
      </c>
      <c r="AX112" s="12" t="s">
        <v>74</v>
      </c>
      <c r="AY112" s="264" t="s">
        <v>139</v>
      </c>
    </row>
    <row r="113" s="13" customFormat="1">
      <c r="B113" s="265"/>
      <c r="C113" s="266"/>
      <c r="D113" s="237" t="s">
        <v>421</v>
      </c>
      <c r="E113" s="267" t="s">
        <v>21</v>
      </c>
      <c r="F113" s="268" t="s">
        <v>426</v>
      </c>
      <c r="G113" s="266"/>
      <c r="H113" s="269">
        <v>9.4000000000000004</v>
      </c>
      <c r="I113" s="270"/>
      <c r="J113" s="266"/>
      <c r="K113" s="266"/>
      <c r="L113" s="271"/>
      <c r="M113" s="272"/>
      <c r="N113" s="273"/>
      <c r="O113" s="273"/>
      <c r="P113" s="273"/>
      <c r="Q113" s="273"/>
      <c r="R113" s="273"/>
      <c r="S113" s="273"/>
      <c r="T113" s="274"/>
      <c r="AT113" s="275" t="s">
        <v>421</v>
      </c>
      <c r="AU113" s="275" t="s">
        <v>82</v>
      </c>
      <c r="AV113" s="13" t="s">
        <v>144</v>
      </c>
      <c r="AW113" s="13" t="s">
        <v>38</v>
      </c>
      <c r="AX113" s="13" t="s">
        <v>82</v>
      </c>
      <c r="AY113" s="275" t="s">
        <v>139</v>
      </c>
    </row>
    <row r="114" s="10" customFormat="1" ht="37.44001" customHeight="1">
      <c r="B114" s="211"/>
      <c r="C114" s="212"/>
      <c r="D114" s="213" t="s">
        <v>73</v>
      </c>
      <c r="E114" s="214" t="s">
        <v>458</v>
      </c>
      <c r="F114" s="214" t="s">
        <v>458</v>
      </c>
      <c r="G114" s="212"/>
      <c r="H114" s="212"/>
      <c r="I114" s="215"/>
      <c r="J114" s="216">
        <f>BK114</f>
        <v>0</v>
      </c>
      <c r="K114" s="212"/>
      <c r="L114" s="217"/>
      <c r="M114" s="218"/>
      <c r="N114" s="219"/>
      <c r="O114" s="219"/>
      <c r="P114" s="220">
        <f>SUM(P115:P116)</f>
        <v>0</v>
      </c>
      <c r="Q114" s="219"/>
      <c r="R114" s="220">
        <f>SUM(R115:R116)</f>
        <v>0.26507999999999998</v>
      </c>
      <c r="S114" s="219"/>
      <c r="T114" s="221">
        <f>SUM(T115:T116)</f>
        <v>0</v>
      </c>
      <c r="AR114" s="222" t="s">
        <v>82</v>
      </c>
      <c r="AT114" s="223" t="s">
        <v>73</v>
      </c>
      <c r="AU114" s="223" t="s">
        <v>74</v>
      </c>
      <c r="AY114" s="222" t="s">
        <v>139</v>
      </c>
      <c r="BK114" s="224">
        <f>SUM(BK115:BK116)</f>
        <v>0</v>
      </c>
    </row>
    <row r="115" s="1" customFormat="1" ht="16.5" customHeight="1">
      <c r="B115" s="47"/>
      <c r="C115" s="225" t="s">
        <v>162</v>
      </c>
      <c r="D115" s="225" t="s">
        <v>140</v>
      </c>
      <c r="E115" s="226" t="s">
        <v>459</v>
      </c>
      <c r="F115" s="227" t="s">
        <v>460</v>
      </c>
      <c r="G115" s="228" t="s">
        <v>222</v>
      </c>
      <c r="H115" s="229">
        <v>94</v>
      </c>
      <c r="I115" s="230"/>
      <c r="J115" s="231">
        <f>ROUND(I115*H115,2)</f>
        <v>0</v>
      </c>
      <c r="K115" s="227" t="s">
        <v>21</v>
      </c>
      <c r="L115" s="73"/>
      <c r="M115" s="232" t="s">
        <v>21</v>
      </c>
      <c r="N115" s="233" t="s">
        <v>45</v>
      </c>
      <c r="O115" s="48"/>
      <c r="P115" s="234">
        <f>O115*H115</f>
        <v>0</v>
      </c>
      <c r="Q115" s="234">
        <v>0</v>
      </c>
      <c r="R115" s="234">
        <f>Q115*H115</f>
        <v>0</v>
      </c>
      <c r="S115" s="234">
        <v>0</v>
      </c>
      <c r="T115" s="235">
        <f>S115*H115</f>
        <v>0</v>
      </c>
      <c r="AR115" s="25" t="s">
        <v>144</v>
      </c>
      <c r="AT115" s="25" t="s">
        <v>140</v>
      </c>
      <c r="AU115" s="25" t="s">
        <v>82</v>
      </c>
      <c r="AY115" s="25" t="s">
        <v>139</v>
      </c>
      <c r="BE115" s="236">
        <f>IF(N115="základní",J115,0)</f>
        <v>0</v>
      </c>
      <c r="BF115" s="236">
        <f>IF(N115="snížená",J115,0)</f>
        <v>0</v>
      </c>
      <c r="BG115" s="236">
        <f>IF(N115="zákl. přenesená",J115,0)</f>
        <v>0</v>
      </c>
      <c r="BH115" s="236">
        <f>IF(N115="sníž. přenesená",J115,0)</f>
        <v>0</v>
      </c>
      <c r="BI115" s="236">
        <f>IF(N115="nulová",J115,0)</f>
        <v>0</v>
      </c>
      <c r="BJ115" s="25" t="s">
        <v>82</v>
      </c>
      <c r="BK115" s="236">
        <f>ROUND(I115*H115,2)</f>
        <v>0</v>
      </c>
      <c r="BL115" s="25" t="s">
        <v>144</v>
      </c>
      <c r="BM115" s="25" t="s">
        <v>187</v>
      </c>
    </row>
    <row r="116" s="1" customFormat="1" ht="16.5" customHeight="1">
      <c r="B116" s="47"/>
      <c r="C116" s="276" t="s">
        <v>184</v>
      </c>
      <c r="D116" s="276" t="s">
        <v>447</v>
      </c>
      <c r="E116" s="277" t="s">
        <v>461</v>
      </c>
      <c r="F116" s="278" t="s">
        <v>462</v>
      </c>
      <c r="G116" s="279" t="s">
        <v>222</v>
      </c>
      <c r="H116" s="280">
        <v>94</v>
      </c>
      <c r="I116" s="281"/>
      <c r="J116" s="282">
        <f>ROUND(I116*H116,2)</f>
        <v>0</v>
      </c>
      <c r="K116" s="278" t="s">
        <v>21</v>
      </c>
      <c r="L116" s="283"/>
      <c r="M116" s="284" t="s">
        <v>21</v>
      </c>
      <c r="N116" s="285" t="s">
        <v>45</v>
      </c>
      <c r="O116" s="48"/>
      <c r="P116" s="234">
        <f>O116*H116</f>
        <v>0</v>
      </c>
      <c r="Q116" s="234">
        <v>0.00282</v>
      </c>
      <c r="R116" s="234">
        <f>Q116*H116</f>
        <v>0.26507999999999998</v>
      </c>
      <c r="S116" s="234">
        <v>0</v>
      </c>
      <c r="T116" s="235">
        <f>S116*H116</f>
        <v>0</v>
      </c>
      <c r="AR116" s="25" t="s">
        <v>155</v>
      </c>
      <c r="AT116" s="25" t="s">
        <v>447</v>
      </c>
      <c r="AU116" s="25" t="s">
        <v>82</v>
      </c>
      <c r="AY116" s="25" t="s">
        <v>139</v>
      </c>
      <c r="BE116" s="236">
        <f>IF(N116="základní",J116,0)</f>
        <v>0</v>
      </c>
      <c r="BF116" s="236">
        <f>IF(N116="snížená",J116,0)</f>
        <v>0</v>
      </c>
      <c r="BG116" s="236">
        <f>IF(N116="zákl. přenesená",J116,0)</f>
        <v>0</v>
      </c>
      <c r="BH116" s="236">
        <f>IF(N116="sníž. přenesená",J116,0)</f>
        <v>0</v>
      </c>
      <c r="BI116" s="236">
        <f>IF(N116="nulová",J116,0)</f>
        <v>0</v>
      </c>
      <c r="BJ116" s="25" t="s">
        <v>82</v>
      </c>
      <c r="BK116" s="236">
        <f>ROUND(I116*H116,2)</f>
        <v>0</v>
      </c>
      <c r="BL116" s="25" t="s">
        <v>144</v>
      </c>
      <c r="BM116" s="25" t="s">
        <v>190</v>
      </c>
    </row>
    <row r="117" s="10" customFormat="1" ht="37.44001" customHeight="1">
      <c r="B117" s="211"/>
      <c r="C117" s="212"/>
      <c r="D117" s="213" t="s">
        <v>73</v>
      </c>
      <c r="E117" s="214" t="s">
        <v>463</v>
      </c>
      <c r="F117" s="214" t="s">
        <v>464</v>
      </c>
      <c r="G117" s="212"/>
      <c r="H117" s="212"/>
      <c r="I117" s="215"/>
      <c r="J117" s="216">
        <f>BK117</f>
        <v>0</v>
      </c>
      <c r="K117" s="212"/>
      <c r="L117" s="217"/>
      <c r="M117" s="218"/>
      <c r="N117" s="219"/>
      <c r="O117" s="219"/>
      <c r="P117" s="220">
        <f>SUM(P118:P141)</f>
        <v>0</v>
      </c>
      <c r="Q117" s="219"/>
      <c r="R117" s="220">
        <f>SUM(R118:R141)</f>
        <v>16.029053320000003</v>
      </c>
      <c r="S117" s="219"/>
      <c r="T117" s="221">
        <f>SUM(T118:T141)</f>
        <v>0</v>
      </c>
      <c r="AR117" s="222" t="s">
        <v>82</v>
      </c>
      <c r="AT117" s="223" t="s">
        <v>73</v>
      </c>
      <c r="AU117" s="223" t="s">
        <v>74</v>
      </c>
      <c r="AY117" s="222" t="s">
        <v>139</v>
      </c>
      <c r="BK117" s="224">
        <f>SUM(BK118:BK141)</f>
        <v>0</v>
      </c>
    </row>
    <row r="118" s="1" customFormat="1" ht="16.5" customHeight="1">
      <c r="B118" s="47"/>
      <c r="C118" s="225" t="s">
        <v>166</v>
      </c>
      <c r="D118" s="225" t="s">
        <v>140</v>
      </c>
      <c r="E118" s="226" t="s">
        <v>465</v>
      </c>
      <c r="F118" s="227" t="s">
        <v>466</v>
      </c>
      <c r="G118" s="228" t="s">
        <v>222</v>
      </c>
      <c r="H118" s="229">
        <v>18.73</v>
      </c>
      <c r="I118" s="230"/>
      <c r="J118" s="231">
        <f>ROUND(I118*H118,2)</f>
        <v>0</v>
      </c>
      <c r="K118" s="227" t="s">
        <v>21</v>
      </c>
      <c r="L118" s="73"/>
      <c r="M118" s="232" t="s">
        <v>21</v>
      </c>
      <c r="N118" s="233" t="s">
        <v>45</v>
      </c>
      <c r="O118" s="48"/>
      <c r="P118" s="234">
        <f>O118*H118</f>
        <v>0</v>
      </c>
      <c r="Q118" s="234">
        <v>0</v>
      </c>
      <c r="R118" s="234">
        <f>Q118*H118</f>
        <v>0</v>
      </c>
      <c r="S118" s="234">
        <v>0</v>
      </c>
      <c r="T118" s="235">
        <f>S118*H118</f>
        <v>0</v>
      </c>
      <c r="AR118" s="25" t="s">
        <v>144</v>
      </c>
      <c r="AT118" s="25" t="s">
        <v>140</v>
      </c>
      <c r="AU118" s="25" t="s">
        <v>82</v>
      </c>
      <c r="AY118" s="25" t="s">
        <v>139</v>
      </c>
      <c r="BE118" s="236">
        <f>IF(N118="základní",J118,0)</f>
        <v>0</v>
      </c>
      <c r="BF118" s="236">
        <f>IF(N118="snížená",J118,0)</f>
        <v>0</v>
      </c>
      <c r="BG118" s="236">
        <f>IF(N118="zákl. přenesená",J118,0)</f>
        <v>0</v>
      </c>
      <c r="BH118" s="236">
        <f>IF(N118="sníž. přenesená",J118,0)</f>
        <v>0</v>
      </c>
      <c r="BI118" s="236">
        <f>IF(N118="nulová",J118,0)</f>
        <v>0</v>
      </c>
      <c r="BJ118" s="25" t="s">
        <v>82</v>
      </c>
      <c r="BK118" s="236">
        <f>ROUND(I118*H118,2)</f>
        <v>0</v>
      </c>
      <c r="BL118" s="25" t="s">
        <v>144</v>
      </c>
      <c r="BM118" s="25" t="s">
        <v>193</v>
      </c>
    </row>
    <row r="119" s="1" customFormat="1" ht="16.5" customHeight="1">
      <c r="B119" s="47"/>
      <c r="C119" s="276" t="s">
        <v>10</v>
      </c>
      <c r="D119" s="276" t="s">
        <v>447</v>
      </c>
      <c r="E119" s="277" t="s">
        <v>467</v>
      </c>
      <c r="F119" s="278" t="s">
        <v>468</v>
      </c>
      <c r="G119" s="279" t="s">
        <v>222</v>
      </c>
      <c r="H119" s="280">
        <v>20.603000000000002</v>
      </c>
      <c r="I119" s="281"/>
      <c r="J119" s="282">
        <f>ROUND(I119*H119,2)</f>
        <v>0</v>
      </c>
      <c r="K119" s="278" t="s">
        <v>21</v>
      </c>
      <c r="L119" s="283"/>
      <c r="M119" s="284" t="s">
        <v>21</v>
      </c>
      <c r="N119" s="285" t="s">
        <v>45</v>
      </c>
      <c r="O119" s="48"/>
      <c r="P119" s="234">
        <f>O119*H119</f>
        <v>0</v>
      </c>
      <c r="Q119" s="234">
        <v>0.014420000000000001</v>
      </c>
      <c r="R119" s="234">
        <f>Q119*H119</f>
        <v>0.29709526000000003</v>
      </c>
      <c r="S119" s="234">
        <v>0</v>
      </c>
      <c r="T119" s="235">
        <f>S119*H119</f>
        <v>0</v>
      </c>
      <c r="AR119" s="25" t="s">
        <v>155</v>
      </c>
      <c r="AT119" s="25" t="s">
        <v>447</v>
      </c>
      <c r="AU119" s="25" t="s">
        <v>82</v>
      </c>
      <c r="AY119" s="25" t="s">
        <v>139</v>
      </c>
      <c r="BE119" s="236">
        <f>IF(N119="základní",J119,0)</f>
        <v>0</v>
      </c>
      <c r="BF119" s="236">
        <f>IF(N119="snížená",J119,0)</f>
        <v>0</v>
      </c>
      <c r="BG119" s="236">
        <f>IF(N119="zákl. přenesená",J119,0)</f>
        <v>0</v>
      </c>
      <c r="BH119" s="236">
        <f>IF(N119="sníž. přenesená",J119,0)</f>
        <v>0</v>
      </c>
      <c r="BI119" s="236">
        <f>IF(N119="nulová",J119,0)</f>
        <v>0</v>
      </c>
      <c r="BJ119" s="25" t="s">
        <v>82</v>
      </c>
      <c r="BK119" s="236">
        <f>ROUND(I119*H119,2)</f>
        <v>0</v>
      </c>
      <c r="BL119" s="25" t="s">
        <v>144</v>
      </c>
      <c r="BM119" s="25" t="s">
        <v>196</v>
      </c>
    </row>
    <row r="120" s="12" customFormat="1">
      <c r="B120" s="254"/>
      <c r="C120" s="255"/>
      <c r="D120" s="237" t="s">
        <v>421</v>
      </c>
      <c r="E120" s="256" t="s">
        <v>21</v>
      </c>
      <c r="F120" s="257" t="s">
        <v>469</v>
      </c>
      <c r="G120" s="255"/>
      <c r="H120" s="258">
        <v>20.603000000000002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AT120" s="264" t="s">
        <v>421</v>
      </c>
      <c r="AU120" s="264" t="s">
        <v>82</v>
      </c>
      <c r="AV120" s="12" t="s">
        <v>84</v>
      </c>
      <c r="AW120" s="12" t="s">
        <v>38</v>
      </c>
      <c r="AX120" s="12" t="s">
        <v>74</v>
      </c>
      <c r="AY120" s="264" t="s">
        <v>139</v>
      </c>
    </row>
    <row r="121" s="13" customFormat="1">
      <c r="B121" s="265"/>
      <c r="C121" s="266"/>
      <c r="D121" s="237" t="s">
        <v>421</v>
      </c>
      <c r="E121" s="267" t="s">
        <v>21</v>
      </c>
      <c r="F121" s="268" t="s">
        <v>426</v>
      </c>
      <c r="G121" s="266"/>
      <c r="H121" s="269">
        <v>20.603000000000002</v>
      </c>
      <c r="I121" s="270"/>
      <c r="J121" s="266"/>
      <c r="K121" s="266"/>
      <c r="L121" s="271"/>
      <c r="M121" s="272"/>
      <c r="N121" s="273"/>
      <c r="O121" s="273"/>
      <c r="P121" s="273"/>
      <c r="Q121" s="273"/>
      <c r="R121" s="273"/>
      <c r="S121" s="273"/>
      <c r="T121" s="274"/>
      <c r="AT121" s="275" t="s">
        <v>421</v>
      </c>
      <c r="AU121" s="275" t="s">
        <v>82</v>
      </c>
      <c r="AV121" s="13" t="s">
        <v>144</v>
      </c>
      <c r="AW121" s="13" t="s">
        <v>38</v>
      </c>
      <c r="AX121" s="13" t="s">
        <v>82</v>
      </c>
      <c r="AY121" s="275" t="s">
        <v>139</v>
      </c>
    </row>
    <row r="122" s="1" customFormat="1" ht="16.5" customHeight="1">
      <c r="B122" s="47"/>
      <c r="C122" s="225" t="s">
        <v>169</v>
      </c>
      <c r="D122" s="225" t="s">
        <v>140</v>
      </c>
      <c r="E122" s="226" t="s">
        <v>470</v>
      </c>
      <c r="F122" s="227" t="s">
        <v>466</v>
      </c>
      <c r="G122" s="228" t="s">
        <v>222</v>
      </c>
      <c r="H122" s="229">
        <v>75.269999999999996</v>
      </c>
      <c r="I122" s="230"/>
      <c r="J122" s="231">
        <f>ROUND(I122*H122,2)</f>
        <v>0</v>
      </c>
      <c r="K122" s="227" t="s">
        <v>21</v>
      </c>
      <c r="L122" s="73"/>
      <c r="M122" s="232" t="s">
        <v>21</v>
      </c>
      <c r="N122" s="233" t="s">
        <v>45</v>
      </c>
      <c r="O122" s="4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AR122" s="25" t="s">
        <v>144</v>
      </c>
      <c r="AT122" s="25" t="s">
        <v>140</v>
      </c>
      <c r="AU122" s="25" t="s">
        <v>82</v>
      </c>
      <c r="AY122" s="25" t="s">
        <v>139</v>
      </c>
      <c r="BE122" s="236">
        <f>IF(N122="základní",J122,0)</f>
        <v>0</v>
      </c>
      <c r="BF122" s="236">
        <f>IF(N122="snížená",J122,0)</f>
        <v>0</v>
      </c>
      <c r="BG122" s="236">
        <f>IF(N122="zákl. přenesená",J122,0)</f>
        <v>0</v>
      </c>
      <c r="BH122" s="236">
        <f>IF(N122="sníž. přenesená",J122,0)</f>
        <v>0</v>
      </c>
      <c r="BI122" s="236">
        <f>IF(N122="nulová",J122,0)</f>
        <v>0</v>
      </c>
      <c r="BJ122" s="25" t="s">
        <v>82</v>
      </c>
      <c r="BK122" s="236">
        <f>ROUND(I122*H122,2)</f>
        <v>0</v>
      </c>
      <c r="BL122" s="25" t="s">
        <v>144</v>
      </c>
      <c r="BM122" s="25" t="s">
        <v>200</v>
      </c>
    </row>
    <row r="123" s="1" customFormat="1" ht="16.5" customHeight="1">
      <c r="B123" s="47"/>
      <c r="C123" s="276" t="s">
        <v>197</v>
      </c>
      <c r="D123" s="276" t="s">
        <v>447</v>
      </c>
      <c r="E123" s="277" t="s">
        <v>471</v>
      </c>
      <c r="F123" s="278" t="s">
        <v>472</v>
      </c>
      <c r="G123" s="279" t="s">
        <v>222</v>
      </c>
      <c r="H123" s="280">
        <v>79.034000000000006</v>
      </c>
      <c r="I123" s="281"/>
      <c r="J123" s="282">
        <f>ROUND(I123*H123,2)</f>
        <v>0</v>
      </c>
      <c r="K123" s="278" t="s">
        <v>21</v>
      </c>
      <c r="L123" s="283"/>
      <c r="M123" s="284" t="s">
        <v>21</v>
      </c>
      <c r="N123" s="285" t="s">
        <v>45</v>
      </c>
      <c r="O123" s="48"/>
      <c r="P123" s="234">
        <f>O123*H123</f>
        <v>0</v>
      </c>
      <c r="Q123" s="234">
        <v>0.19758999999999999</v>
      </c>
      <c r="R123" s="234">
        <f>Q123*H123</f>
        <v>15.616328060000001</v>
      </c>
      <c r="S123" s="234">
        <v>0</v>
      </c>
      <c r="T123" s="235">
        <f>S123*H123</f>
        <v>0</v>
      </c>
      <c r="AR123" s="25" t="s">
        <v>155</v>
      </c>
      <c r="AT123" s="25" t="s">
        <v>447</v>
      </c>
      <c r="AU123" s="25" t="s">
        <v>82</v>
      </c>
      <c r="AY123" s="25" t="s">
        <v>139</v>
      </c>
      <c r="BE123" s="236">
        <f>IF(N123="základní",J123,0)</f>
        <v>0</v>
      </c>
      <c r="BF123" s="236">
        <f>IF(N123="snížená",J123,0)</f>
        <v>0</v>
      </c>
      <c r="BG123" s="236">
        <f>IF(N123="zákl. přenesená",J123,0)</f>
        <v>0</v>
      </c>
      <c r="BH123" s="236">
        <f>IF(N123="sníž. přenesená",J123,0)</f>
        <v>0</v>
      </c>
      <c r="BI123" s="236">
        <f>IF(N123="nulová",J123,0)</f>
        <v>0</v>
      </c>
      <c r="BJ123" s="25" t="s">
        <v>82</v>
      </c>
      <c r="BK123" s="236">
        <f>ROUND(I123*H123,2)</f>
        <v>0</v>
      </c>
      <c r="BL123" s="25" t="s">
        <v>144</v>
      </c>
      <c r="BM123" s="25" t="s">
        <v>203</v>
      </c>
    </row>
    <row r="124" s="12" customFormat="1">
      <c r="B124" s="254"/>
      <c r="C124" s="255"/>
      <c r="D124" s="237" t="s">
        <v>421</v>
      </c>
      <c r="E124" s="256" t="s">
        <v>21</v>
      </c>
      <c r="F124" s="257" t="s">
        <v>473</v>
      </c>
      <c r="G124" s="255"/>
      <c r="H124" s="258">
        <v>79.034000000000006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AT124" s="264" t="s">
        <v>421</v>
      </c>
      <c r="AU124" s="264" t="s">
        <v>82</v>
      </c>
      <c r="AV124" s="12" t="s">
        <v>84</v>
      </c>
      <c r="AW124" s="12" t="s">
        <v>38</v>
      </c>
      <c r="AX124" s="12" t="s">
        <v>74</v>
      </c>
      <c r="AY124" s="264" t="s">
        <v>139</v>
      </c>
    </row>
    <row r="125" s="13" customFormat="1">
      <c r="B125" s="265"/>
      <c r="C125" s="266"/>
      <c r="D125" s="237" t="s">
        <v>421</v>
      </c>
      <c r="E125" s="267" t="s">
        <v>21</v>
      </c>
      <c r="F125" s="268" t="s">
        <v>426</v>
      </c>
      <c r="G125" s="266"/>
      <c r="H125" s="269">
        <v>79.034000000000006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AT125" s="275" t="s">
        <v>421</v>
      </c>
      <c r="AU125" s="275" t="s">
        <v>82</v>
      </c>
      <c r="AV125" s="13" t="s">
        <v>144</v>
      </c>
      <c r="AW125" s="13" t="s">
        <v>38</v>
      </c>
      <c r="AX125" s="13" t="s">
        <v>82</v>
      </c>
      <c r="AY125" s="275" t="s">
        <v>139</v>
      </c>
    </row>
    <row r="126" s="1" customFormat="1" ht="16.5" customHeight="1">
      <c r="B126" s="47"/>
      <c r="C126" s="225" t="s">
        <v>173</v>
      </c>
      <c r="D126" s="225" t="s">
        <v>140</v>
      </c>
      <c r="E126" s="226" t="s">
        <v>474</v>
      </c>
      <c r="F126" s="227" t="s">
        <v>475</v>
      </c>
      <c r="G126" s="228" t="s">
        <v>450</v>
      </c>
      <c r="H126" s="229">
        <v>3</v>
      </c>
      <c r="I126" s="230"/>
      <c r="J126" s="231">
        <f>ROUND(I126*H126,2)</f>
        <v>0</v>
      </c>
      <c r="K126" s="227" t="s">
        <v>21</v>
      </c>
      <c r="L126" s="73"/>
      <c r="M126" s="232" t="s">
        <v>21</v>
      </c>
      <c r="N126" s="233" t="s">
        <v>45</v>
      </c>
      <c r="O126" s="4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AR126" s="25" t="s">
        <v>144</v>
      </c>
      <c r="AT126" s="25" t="s">
        <v>140</v>
      </c>
      <c r="AU126" s="25" t="s">
        <v>82</v>
      </c>
      <c r="AY126" s="25" t="s">
        <v>139</v>
      </c>
      <c r="BE126" s="236">
        <f>IF(N126="základní",J126,0)</f>
        <v>0</v>
      </c>
      <c r="BF126" s="236">
        <f>IF(N126="snížená",J126,0)</f>
        <v>0</v>
      </c>
      <c r="BG126" s="236">
        <f>IF(N126="zákl. přenesená",J126,0)</f>
        <v>0</v>
      </c>
      <c r="BH126" s="236">
        <f>IF(N126="sníž. přenesená",J126,0)</f>
        <v>0</v>
      </c>
      <c r="BI126" s="236">
        <f>IF(N126="nulová",J126,0)</f>
        <v>0</v>
      </c>
      <c r="BJ126" s="25" t="s">
        <v>82</v>
      </c>
      <c r="BK126" s="236">
        <f>ROUND(I126*H126,2)</f>
        <v>0</v>
      </c>
      <c r="BL126" s="25" t="s">
        <v>144</v>
      </c>
      <c r="BM126" s="25" t="s">
        <v>207</v>
      </c>
    </row>
    <row r="127" s="1" customFormat="1" ht="16.5" customHeight="1">
      <c r="B127" s="47"/>
      <c r="C127" s="276" t="s">
        <v>204</v>
      </c>
      <c r="D127" s="276" t="s">
        <v>447</v>
      </c>
      <c r="E127" s="277" t="s">
        <v>476</v>
      </c>
      <c r="F127" s="278" t="s">
        <v>477</v>
      </c>
      <c r="G127" s="279" t="s">
        <v>450</v>
      </c>
      <c r="H127" s="280">
        <v>3</v>
      </c>
      <c r="I127" s="281"/>
      <c r="J127" s="282">
        <f>ROUND(I127*H127,2)</f>
        <v>0</v>
      </c>
      <c r="K127" s="278" t="s">
        <v>21</v>
      </c>
      <c r="L127" s="283"/>
      <c r="M127" s="284" t="s">
        <v>21</v>
      </c>
      <c r="N127" s="285" t="s">
        <v>45</v>
      </c>
      <c r="O127" s="4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5" t="s">
        <v>155</v>
      </c>
      <c r="AT127" s="25" t="s">
        <v>447</v>
      </c>
      <c r="AU127" s="25" t="s">
        <v>82</v>
      </c>
      <c r="AY127" s="25" t="s">
        <v>139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25" t="s">
        <v>82</v>
      </c>
      <c r="BK127" s="236">
        <f>ROUND(I127*H127,2)</f>
        <v>0</v>
      </c>
      <c r="BL127" s="25" t="s">
        <v>144</v>
      </c>
      <c r="BM127" s="25" t="s">
        <v>212</v>
      </c>
    </row>
    <row r="128" s="1" customFormat="1" ht="16.5" customHeight="1">
      <c r="B128" s="47"/>
      <c r="C128" s="225" t="s">
        <v>176</v>
      </c>
      <c r="D128" s="225" t="s">
        <v>140</v>
      </c>
      <c r="E128" s="226" t="s">
        <v>478</v>
      </c>
      <c r="F128" s="227" t="s">
        <v>479</v>
      </c>
      <c r="G128" s="228" t="s">
        <v>450</v>
      </c>
      <c r="H128" s="229">
        <v>16</v>
      </c>
      <c r="I128" s="230"/>
      <c r="J128" s="231">
        <f>ROUND(I128*H128,2)</f>
        <v>0</v>
      </c>
      <c r="K128" s="227" t="s">
        <v>21</v>
      </c>
      <c r="L128" s="73"/>
      <c r="M128" s="232" t="s">
        <v>21</v>
      </c>
      <c r="N128" s="233" t="s">
        <v>45</v>
      </c>
      <c r="O128" s="4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5" t="s">
        <v>144</v>
      </c>
      <c r="AT128" s="25" t="s">
        <v>140</v>
      </c>
      <c r="AU128" s="25" t="s">
        <v>82</v>
      </c>
      <c r="AY128" s="25" t="s">
        <v>139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25" t="s">
        <v>82</v>
      </c>
      <c r="BK128" s="236">
        <f>ROUND(I128*H128,2)</f>
        <v>0</v>
      </c>
      <c r="BL128" s="25" t="s">
        <v>144</v>
      </c>
      <c r="BM128" s="25" t="s">
        <v>215</v>
      </c>
    </row>
    <row r="129" s="1" customFormat="1" ht="16.5" customHeight="1">
      <c r="B129" s="47"/>
      <c r="C129" s="276" t="s">
        <v>9</v>
      </c>
      <c r="D129" s="276" t="s">
        <v>447</v>
      </c>
      <c r="E129" s="277" t="s">
        <v>480</v>
      </c>
      <c r="F129" s="278" t="s">
        <v>481</v>
      </c>
      <c r="G129" s="279" t="s">
        <v>450</v>
      </c>
      <c r="H129" s="280">
        <v>1</v>
      </c>
      <c r="I129" s="281"/>
      <c r="J129" s="282">
        <f>ROUND(I129*H129,2)</f>
        <v>0</v>
      </c>
      <c r="K129" s="278" t="s">
        <v>21</v>
      </c>
      <c r="L129" s="283"/>
      <c r="M129" s="284" t="s">
        <v>21</v>
      </c>
      <c r="N129" s="285" t="s">
        <v>45</v>
      </c>
      <c r="O129" s="48"/>
      <c r="P129" s="234">
        <f>O129*H129</f>
        <v>0</v>
      </c>
      <c r="Q129" s="234">
        <v>0.001</v>
      </c>
      <c r="R129" s="234">
        <f>Q129*H129</f>
        <v>0.001</v>
      </c>
      <c r="S129" s="234">
        <v>0</v>
      </c>
      <c r="T129" s="235">
        <f>S129*H129</f>
        <v>0</v>
      </c>
      <c r="AR129" s="25" t="s">
        <v>155</v>
      </c>
      <c r="AT129" s="25" t="s">
        <v>447</v>
      </c>
      <c r="AU129" s="25" t="s">
        <v>82</v>
      </c>
      <c r="AY129" s="25" t="s">
        <v>139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25" t="s">
        <v>82</v>
      </c>
      <c r="BK129" s="236">
        <f>ROUND(I129*H129,2)</f>
        <v>0</v>
      </c>
      <c r="BL129" s="25" t="s">
        <v>144</v>
      </c>
      <c r="BM129" s="25" t="s">
        <v>218</v>
      </c>
    </row>
    <row r="130" s="1" customFormat="1" ht="16.5" customHeight="1">
      <c r="B130" s="47"/>
      <c r="C130" s="276" t="s">
        <v>180</v>
      </c>
      <c r="D130" s="276" t="s">
        <v>447</v>
      </c>
      <c r="E130" s="277" t="s">
        <v>482</v>
      </c>
      <c r="F130" s="278" t="s">
        <v>483</v>
      </c>
      <c r="G130" s="279" t="s">
        <v>450</v>
      </c>
      <c r="H130" s="280">
        <v>3</v>
      </c>
      <c r="I130" s="281"/>
      <c r="J130" s="282">
        <f>ROUND(I130*H130,2)</f>
        <v>0</v>
      </c>
      <c r="K130" s="278" t="s">
        <v>21</v>
      </c>
      <c r="L130" s="283"/>
      <c r="M130" s="284" t="s">
        <v>21</v>
      </c>
      <c r="N130" s="285" t="s">
        <v>45</v>
      </c>
      <c r="O130" s="48"/>
      <c r="P130" s="234">
        <f>O130*H130</f>
        <v>0</v>
      </c>
      <c r="Q130" s="234">
        <v>0.0030000000000000001</v>
      </c>
      <c r="R130" s="234">
        <f>Q130*H130</f>
        <v>0.0090000000000000011</v>
      </c>
      <c r="S130" s="234">
        <v>0</v>
      </c>
      <c r="T130" s="235">
        <f>S130*H130</f>
        <v>0</v>
      </c>
      <c r="AR130" s="25" t="s">
        <v>155</v>
      </c>
      <c r="AT130" s="25" t="s">
        <v>447</v>
      </c>
      <c r="AU130" s="25" t="s">
        <v>82</v>
      </c>
      <c r="AY130" s="25" t="s">
        <v>139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25" t="s">
        <v>82</v>
      </c>
      <c r="BK130" s="236">
        <f>ROUND(I130*H130,2)</f>
        <v>0</v>
      </c>
      <c r="BL130" s="25" t="s">
        <v>144</v>
      </c>
      <c r="BM130" s="25" t="s">
        <v>223</v>
      </c>
    </row>
    <row r="131" s="1" customFormat="1" ht="16.5" customHeight="1">
      <c r="B131" s="47"/>
      <c r="C131" s="276" t="s">
        <v>219</v>
      </c>
      <c r="D131" s="276" t="s">
        <v>447</v>
      </c>
      <c r="E131" s="277" t="s">
        <v>484</v>
      </c>
      <c r="F131" s="278" t="s">
        <v>485</v>
      </c>
      <c r="G131" s="279" t="s">
        <v>450</v>
      </c>
      <c r="H131" s="280">
        <v>1</v>
      </c>
      <c r="I131" s="281"/>
      <c r="J131" s="282">
        <f>ROUND(I131*H131,2)</f>
        <v>0</v>
      </c>
      <c r="K131" s="278" t="s">
        <v>21</v>
      </c>
      <c r="L131" s="283"/>
      <c r="M131" s="284" t="s">
        <v>21</v>
      </c>
      <c r="N131" s="285" t="s">
        <v>45</v>
      </c>
      <c r="O131" s="48"/>
      <c r="P131" s="234">
        <f>O131*H131</f>
        <v>0</v>
      </c>
      <c r="Q131" s="234">
        <v>0.0050000000000000001</v>
      </c>
      <c r="R131" s="234">
        <f>Q131*H131</f>
        <v>0.0050000000000000001</v>
      </c>
      <c r="S131" s="234">
        <v>0</v>
      </c>
      <c r="T131" s="235">
        <f>S131*H131</f>
        <v>0</v>
      </c>
      <c r="AR131" s="25" t="s">
        <v>155</v>
      </c>
      <c r="AT131" s="25" t="s">
        <v>447</v>
      </c>
      <c r="AU131" s="25" t="s">
        <v>82</v>
      </c>
      <c r="AY131" s="25" t="s">
        <v>139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25" t="s">
        <v>82</v>
      </c>
      <c r="BK131" s="236">
        <f>ROUND(I131*H131,2)</f>
        <v>0</v>
      </c>
      <c r="BL131" s="25" t="s">
        <v>144</v>
      </c>
      <c r="BM131" s="25" t="s">
        <v>226</v>
      </c>
    </row>
    <row r="132" s="1" customFormat="1" ht="16.5" customHeight="1">
      <c r="B132" s="47"/>
      <c r="C132" s="276" t="s">
        <v>183</v>
      </c>
      <c r="D132" s="276" t="s">
        <v>447</v>
      </c>
      <c r="E132" s="277" t="s">
        <v>486</v>
      </c>
      <c r="F132" s="278" t="s">
        <v>487</v>
      </c>
      <c r="G132" s="279" t="s">
        <v>450</v>
      </c>
      <c r="H132" s="280">
        <v>10</v>
      </c>
      <c r="I132" s="281"/>
      <c r="J132" s="282">
        <f>ROUND(I132*H132,2)</f>
        <v>0</v>
      </c>
      <c r="K132" s="278" t="s">
        <v>21</v>
      </c>
      <c r="L132" s="283"/>
      <c r="M132" s="284" t="s">
        <v>21</v>
      </c>
      <c r="N132" s="285" t="s">
        <v>45</v>
      </c>
      <c r="O132" s="48"/>
      <c r="P132" s="234">
        <f>O132*H132</f>
        <v>0</v>
      </c>
      <c r="Q132" s="234">
        <v>0.01</v>
      </c>
      <c r="R132" s="234">
        <f>Q132*H132</f>
        <v>0.10000000000000001</v>
      </c>
      <c r="S132" s="234">
        <v>0</v>
      </c>
      <c r="T132" s="235">
        <f>S132*H132</f>
        <v>0</v>
      </c>
      <c r="AR132" s="25" t="s">
        <v>155</v>
      </c>
      <c r="AT132" s="25" t="s">
        <v>447</v>
      </c>
      <c r="AU132" s="25" t="s">
        <v>82</v>
      </c>
      <c r="AY132" s="25" t="s">
        <v>139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25" t="s">
        <v>82</v>
      </c>
      <c r="BK132" s="236">
        <f>ROUND(I132*H132,2)</f>
        <v>0</v>
      </c>
      <c r="BL132" s="25" t="s">
        <v>144</v>
      </c>
      <c r="BM132" s="25" t="s">
        <v>230</v>
      </c>
    </row>
    <row r="133" s="1" customFormat="1" ht="16.5" customHeight="1">
      <c r="B133" s="47"/>
      <c r="C133" s="276" t="s">
        <v>227</v>
      </c>
      <c r="D133" s="276" t="s">
        <v>447</v>
      </c>
      <c r="E133" s="277" t="s">
        <v>488</v>
      </c>
      <c r="F133" s="278" t="s">
        <v>489</v>
      </c>
      <c r="G133" s="279" t="s">
        <v>450</v>
      </c>
      <c r="H133" s="280">
        <v>1</v>
      </c>
      <c r="I133" s="281"/>
      <c r="J133" s="282">
        <f>ROUND(I133*H133,2)</f>
        <v>0</v>
      </c>
      <c r="K133" s="278" t="s">
        <v>21</v>
      </c>
      <c r="L133" s="283"/>
      <c r="M133" s="284" t="s">
        <v>21</v>
      </c>
      <c r="N133" s="285" t="s">
        <v>45</v>
      </c>
      <c r="O133" s="4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5" t="s">
        <v>155</v>
      </c>
      <c r="AT133" s="25" t="s">
        <v>447</v>
      </c>
      <c r="AU133" s="25" t="s">
        <v>82</v>
      </c>
      <c r="AY133" s="25" t="s">
        <v>139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25" t="s">
        <v>82</v>
      </c>
      <c r="BK133" s="236">
        <f>ROUND(I133*H133,2)</f>
        <v>0</v>
      </c>
      <c r="BL133" s="25" t="s">
        <v>144</v>
      </c>
      <c r="BM133" s="25" t="s">
        <v>233</v>
      </c>
    </row>
    <row r="134" s="1" customFormat="1" ht="16.5" customHeight="1">
      <c r="B134" s="47"/>
      <c r="C134" s="225" t="s">
        <v>187</v>
      </c>
      <c r="D134" s="225" t="s">
        <v>140</v>
      </c>
      <c r="E134" s="226" t="s">
        <v>490</v>
      </c>
      <c r="F134" s="227" t="s">
        <v>491</v>
      </c>
      <c r="G134" s="228" t="s">
        <v>450</v>
      </c>
      <c r="H134" s="229">
        <v>3</v>
      </c>
      <c r="I134" s="230"/>
      <c r="J134" s="231">
        <f>ROUND(I134*H134,2)</f>
        <v>0</v>
      </c>
      <c r="K134" s="227" t="s">
        <v>21</v>
      </c>
      <c r="L134" s="73"/>
      <c r="M134" s="232" t="s">
        <v>21</v>
      </c>
      <c r="N134" s="233" t="s">
        <v>45</v>
      </c>
      <c r="O134" s="4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5" t="s">
        <v>144</v>
      </c>
      <c r="AT134" s="25" t="s">
        <v>140</v>
      </c>
      <c r="AU134" s="25" t="s">
        <v>82</v>
      </c>
      <c r="AY134" s="25" t="s">
        <v>139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25" t="s">
        <v>82</v>
      </c>
      <c r="BK134" s="236">
        <f>ROUND(I134*H134,2)</f>
        <v>0</v>
      </c>
      <c r="BL134" s="25" t="s">
        <v>144</v>
      </c>
      <c r="BM134" s="25" t="s">
        <v>237</v>
      </c>
    </row>
    <row r="135" s="1" customFormat="1" ht="16.5" customHeight="1">
      <c r="B135" s="47"/>
      <c r="C135" s="276" t="s">
        <v>234</v>
      </c>
      <c r="D135" s="276" t="s">
        <v>447</v>
      </c>
      <c r="E135" s="277" t="s">
        <v>492</v>
      </c>
      <c r="F135" s="278" t="s">
        <v>493</v>
      </c>
      <c r="G135" s="279" t="s">
        <v>450</v>
      </c>
      <c r="H135" s="280">
        <v>3</v>
      </c>
      <c r="I135" s="281"/>
      <c r="J135" s="282">
        <f>ROUND(I135*H135,2)</f>
        <v>0</v>
      </c>
      <c r="K135" s="278" t="s">
        <v>21</v>
      </c>
      <c r="L135" s="283"/>
      <c r="M135" s="284" t="s">
        <v>21</v>
      </c>
      <c r="N135" s="285" t="s">
        <v>45</v>
      </c>
      <c r="O135" s="48"/>
      <c r="P135" s="234">
        <f>O135*H135</f>
        <v>0</v>
      </c>
      <c r="Q135" s="234">
        <v>0.00021000000000000001</v>
      </c>
      <c r="R135" s="234">
        <f>Q135*H135</f>
        <v>0.00063000000000000003</v>
      </c>
      <c r="S135" s="234">
        <v>0</v>
      </c>
      <c r="T135" s="235">
        <f>S135*H135</f>
        <v>0</v>
      </c>
      <c r="AR135" s="25" t="s">
        <v>155</v>
      </c>
      <c r="AT135" s="25" t="s">
        <v>447</v>
      </c>
      <c r="AU135" s="25" t="s">
        <v>82</v>
      </c>
      <c r="AY135" s="25" t="s">
        <v>139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25" t="s">
        <v>82</v>
      </c>
      <c r="BK135" s="236">
        <f>ROUND(I135*H135,2)</f>
        <v>0</v>
      </c>
      <c r="BL135" s="25" t="s">
        <v>144</v>
      </c>
      <c r="BM135" s="25" t="s">
        <v>240</v>
      </c>
    </row>
    <row r="136" s="1" customFormat="1" ht="16.5" customHeight="1">
      <c r="B136" s="47"/>
      <c r="C136" s="225" t="s">
        <v>190</v>
      </c>
      <c r="D136" s="225" t="s">
        <v>140</v>
      </c>
      <c r="E136" s="226" t="s">
        <v>494</v>
      </c>
      <c r="F136" s="227" t="s">
        <v>495</v>
      </c>
      <c r="G136" s="228" t="s">
        <v>222</v>
      </c>
      <c r="H136" s="229">
        <v>18.699999999999999</v>
      </c>
      <c r="I136" s="230"/>
      <c r="J136" s="231">
        <f>ROUND(I136*H136,2)</f>
        <v>0</v>
      </c>
      <c r="K136" s="227" t="s">
        <v>21</v>
      </c>
      <c r="L136" s="73"/>
      <c r="M136" s="232" t="s">
        <v>21</v>
      </c>
      <c r="N136" s="233" t="s">
        <v>45</v>
      </c>
      <c r="O136" s="4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AR136" s="25" t="s">
        <v>144</v>
      </c>
      <c r="AT136" s="25" t="s">
        <v>140</v>
      </c>
      <c r="AU136" s="25" t="s">
        <v>82</v>
      </c>
      <c r="AY136" s="25" t="s">
        <v>139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25" t="s">
        <v>82</v>
      </c>
      <c r="BK136" s="236">
        <f>ROUND(I136*H136,2)</f>
        <v>0</v>
      </c>
      <c r="BL136" s="25" t="s">
        <v>144</v>
      </c>
      <c r="BM136" s="25" t="s">
        <v>244</v>
      </c>
    </row>
    <row r="137" s="1" customFormat="1" ht="16.5" customHeight="1">
      <c r="B137" s="47"/>
      <c r="C137" s="225" t="s">
        <v>241</v>
      </c>
      <c r="D137" s="225" t="s">
        <v>140</v>
      </c>
      <c r="E137" s="226" t="s">
        <v>496</v>
      </c>
      <c r="F137" s="227" t="s">
        <v>495</v>
      </c>
      <c r="G137" s="228" t="s">
        <v>222</v>
      </c>
      <c r="H137" s="229">
        <v>75.269999999999996</v>
      </c>
      <c r="I137" s="230"/>
      <c r="J137" s="231">
        <f>ROUND(I137*H137,2)</f>
        <v>0</v>
      </c>
      <c r="K137" s="227" t="s">
        <v>21</v>
      </c>
      <c r="L137" s="73"/>
      <c r="M137" s="232" t="s">
        <v>21</v>
      </c>
      <c r="N137" s="233" t="s">
        <v>45</v>
      </c>
      <c r="O137" s="4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AR137" s="25" t="s">
        <v>144</v>
      </c>
      <c r="AT137" s="25" t="s">
        <v>140</v>
      </c>
      <c r="AU137" s="25" t="s">
        <v>82</v>
      </c>
      <c r="AY137" s="25" t="s">
        <v>139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25" t="s">
        <v>82</v>
      </c>
      <c r="BK137" s="236">
        <f>ROUND(I137*H137,2)</f>
        <v>0</v>
      </c>
      <c r="BL137" s="25" t="s">
        <v>144</v>
      </c>
      <c r="BM137" s="25" t="s">
        <v>247</v>
      </c>
    </row>
    <row r="138" s="1" customFormat="1" ht="16.5" customHeight="1">
      <c r="B138" s="47"/>
      <c r="C138" s="225" t="s">
        <v>193</v>
      </c>
      <c r="D138" s="225" t="s">
        <v>140</v>
      </c>
      <c r="E138" s="226" t="s">
        <v>497</v>
      </c>
      <c r="F138" s="227" t="s">
        <v>498</v>
      </c>
      <c r="G138" s="228" t="s">
        <v>222</v>
      </c>
      <c r="H138" s="229">
        <v>18.699999999999999</v>
      </c>
      <c r="I138" s="230"/>
      <c r="J138" s="231">
        <f>ROUND(I138*H138,2)</f>
        <v>0</v>
      </c>
      <c r="K138" s="227" t="s">
        <v>21</v>
      </c>
      <c r="L138" s="73"/>
      <c r="M138" s="232" t="s">
        <v>21</v>
      </c>
      <c r="N138" s="233" t="s">
        <v>45</v>
      </c>
      <c r="O138" s="4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5" t="s">
        <v>144</v>
      </c>
      <c r="AT138" s="25" t="s">
        <v>140</v>
      </c>
      <c r="AU138" s="25" t="s">
        <v>82</v>
      </c>
      <c r="AY138" s="25" t="s">
        <v>139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25" t="s">
        <v>82</v>
      </c>
      <c r="BK138" s="236">
        <f>ROUND(I138*H138,2)</f>
        <v>0</v>
      </c>
      <c r="BL138" s="25" t="s">
        <v>144</v>
      </c>
      <c r="BM138" s="25" t="s">
        <v>251</v>
      </c>
    </row>
    <row r="139" s="1" customFormat="1" ht="16.5" customHeight="1">
      <c r="B139" s="47"/>
      <c r="C139" s="225" t="s">
        <v>248</v>
      </c>
      <c r="D139" s="225" t="s">
        <v>140</v>
      </c>
      <c r="E139" s="226" t="s">
        <v>499</v>
      </c>
      <c r="F139" s="227" t="s">
        <v>498</v>
      </c>
      <c r="G139" s="228" t="s">
        <v>222</v>
      </c>
      <c r="H139" s="229">
        <v>75.269999999999996</v>
      </c>
      <c r="I139" s="230"/>
      <c r="J139" s="231">
        <f>ROUND(I139*H139,2)</f>
        <v>0</v>
      </c>
      <c r="K139" s="227" t="s">
        <v>21</v>
      </c>
      <c r="L139" s="73"/>
      <c r="M139" s="232" t="s">
        <v>21</v>
      </c>
      <c r="N139" s="233" t="s">
        <v>45</v>
      </c>
      <c r="O139" s="4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5" t="s">
        <v>144</v>
      </c>
      <c r="AT139" s="25" t="s">
        <v>140</v>
      </c>
      <c r="AU139" s="25" t="s">
        <v>82</v>
      </c>
      <c r="AY139" s="25" t="s">
        <v>139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25" t="s">
        <v>82</v>
      </c>
      <c r="BK139" s="236">
        <f>ROUND(I139*H139,2)</f>
        <v>0</v>
      </c>
      <c r="BL139" s="25" t="s">
        <v>144</v>
      </c>
      <c r="BM139" s="25" t="s">
        <v>254</v>
      </c>
    </row>
    <row r="140" s="1" customFormat="1" ht="16.5" customHeight="1">
      <c r="B140" s="47"/>
      <c r="C140" s="225" t="s">
        <v>196</v>
      </c>
      <c r="D140" s="225" t="s">
        <v>140</v>
      </c>
      <c r="E140" s="226" t="s">
        <v>500</v>
      </c>
      <c r="F140" s="227" t="s">
        <v>501</v>
      </c>
      <c r="G140" s="228" t="s">
        <v>222</v>
      </c>
      <c r="H140" s="229">
        <v>94</v>
      </c>
      <c r="I140" s="230"/>
      <c r="J140" s="231">
        <f>ROUND(I140*H140,2)</f>
        <v>0</v>
      </c>
      <c r="K140" s="227" t="s">
        <v>21</v>
      </c>
      <c r="L140" s="73"/>
      <c r="M140" s="232" t="s">
        <v>21</v>
      </c>
      <c r="N140" s="233" t="s">
        <v>45</v>
      </c>
      <c r="O140" s="4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AR140" s="25" t="s">
        <v>144</v>
      </c>
      <c r="AT140" s="25" t="s">
        <v>140</v>
      </c>
      <c r="AU140" s="25" t="s">
        <v>82</v>
      </c>
      <c r="AY140" s="25" t="s">
        <v>139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25" t="s">
        <v>82</v>
      </c>
      <c r="BK140" s="236">
        <f>ROUND(I140*H140,2)</f>
        <v>0</v>
      </c>
      <c r="BL140" s="25" t="s">
        <v>144</v>
      </c>
      <c r="BM140" s="25" t="s">
        <v>259</v>
      </c>
    </row>
    <row r="141" s="1" customFormat="1" ht="16.5" customHeight="1">
      <c r="B141" s="47"/>
      <c r="C141" s="225" t="s">
        <v>255</v>
      </c>
      <c r="D141" s="225" t="s">
        <v>140</v>
      </c>
      <c r="E141" s="226" t="s">
        <v>502</v>
      </c>
      <c r="F141" s="227" t="s">
        <v>503</v>
      </c>
      <c r="G141" s="228" t="s">
        <v>386</v>
      </c>
      <c r="H141" s="229">
        <v>71.221000000000004</v>
      </c>
      <c r="I141" s="230"/>
      <c r="J141" s="231">
        <f>ROUND(I141*H141,2)</f>
        <v>0</v>
      </c>
      <c r="K141" s="227" t="s">
        <v>21</v>
      </c>
      <c r="L141" s="73"/>
      <c r="M141" s="232" t="s">
        <v>21</v>
      </c>
      <c r="N141" s="233" t="s">
        <v>45</v>
      </c>
      <c r="O141" s="4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AR141" s="25" t="s">
        <v>144</v>
      </c>
      <c r="AT141" s="25" t="s">
        <v>140</v>
      </c>
      <c r="AU141" s="25" t="s">
        <v>82</v>
      </c>
      <c r="AY141" s="25" t="s">
        <v>139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25" t="s">
        <v>82</v>
      </c>
      <c r="BK141" s="236">
        <f>ROUND(I141*H141,2)</f>
        <v>0</v>
      </c>
      <c r="BL141" s="25" t="s">
        <v>144</v>
      </c>
      <c r="BM141" s="25" t="s">
        <v>263</v>
      </c>
    </row>
    <row r="142" s="10" customFormat="1" ht="37.44001" customHeight="1">
      <c r="B142" s="211"/>
      <c r="C142" s="212"/>
      <c r="D142" s="213" t="s">
        <v>73</v>
      </c>
      <c r="E142" s="214" t="s">
        <v>504</v>
      </c>
      <c r="F142" s="214" t="s">
        <v>504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SUM(P143:P145)</f>
        <v>0</v>
      </c>
      <c r="Q142" s="219"/>
      <c r="R142" s="220">
        <f>SUM(R143:R145)</f>
        <v>0.0056700000000000006</v>
      </c>
      <c r="S142" s="219"/>
      <c r="T142" s="221">
        <f>SUM(T143:T145)</f>
        <v>0</v>
      </c>
      <c r="AR142" s="222" t="s">
        <v>82</v>
      </c>
      <c r="AT142" s="223" t="s">
        <v>73</v>
      </c>
      <c r="AU142" s="223" t="s">
        <v>74</v>
      </c>
      <c r="AY142" s="222" t="s">
        <v>139</v>
      </c>
      <c r="BK142" s="224">
        <f>SUM(BK143:BK145)</f>
        <v>0</v>
      </c>
    </row>
    <row r="143" s="1" customFormat="1" ht="16.5" customHeight="1">
      <c r="B143" s="47"/>
      <c r="C143" s="225" t="s">
        <v>200</v>
      </c>
      <c r="D143" s="225" t="s">
        <v>140</v>
      </c>
      <c r="E143" s="226" t="s">
        <v>505</v>
      </c>
      <c r="F143" s="227" t="s">
        <v>506</v>
      </c>
      <c r="G143" s="228" t="s">
        <v>154</v>
      </c>
      <c r="H143" s="229">
        <v>3</v>
      </c>
      <c r="I143" s="230"/>
      <c r="J143" s="231">
        <f>ROUND(I143*H143,2)</f>
        <v>0</v>
      </c>
      <c r="K143" s="227" t="s">
        <v>21</v>
      </c>
      <c r="L143" s="73"/>
      <c r="M143" s="232" t="s">
        <v>21</v>
      </c>
      <c r="N143" s="233" t="s">
        <v>45</v>
      </c>
      <c r="O143" s="48"/>
      <c r="P143" s="234">
        <f>O143*H143</f>
        <v>0</v>
      </c>
      <c r="Q143" s="234">
        <v>9.0000000000000006E-05</v>
      </c>
      <c r="R143" s="234">
        <f>Q143*H143</f>
        <v>0.00027</v>
      </c>
      <c r="S143" s="234">
        <v>0</v>
      </c>
      <c r="T143" s="235">
        <f>S143*H143</f>
        <v>0</v>
      </c>
      <c r="AR143" s="25" t="s">
        <v>144</v>
      </c>
      <c r="AT143" s="25" t="s">
        <v>140</v>
      </c>
      <c r="AU143" s="25" t="s">
        <v>82</v>
      </c>
      <c r="AY143" s="25" t="s">
        <v>139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25" t="s">
        <v>82</v>
      </c>
      <c r="BK143" s="236">
        <f>ROUND(I143*H143,2)</f>
        <v>0</v>
      </c>
      <c r="BL143" s="25" t="s">
        <v>144</v>
      </c>
      <c r="BM143" s="25" t="s">
        <v>267</v>
      </c>
    </row>
    <row r="144" s="1" customFormat="1" ht="16.5" customHeight="1">
      <c r="B144" s="47"/>
      <c r="C144" s="276" t="s">
        <v>264</v>
      </c>
      <c r="D144" s="276" t="s">
        <v>447</v>
      </c>
      <c r="E144" s="277" t="s">
        <v>507</v>
      </c>
      <c r="F144" s="278" t="s">
        <v>508</v>
      </c>
      <c r="G144" s="279" t="s">
        <v>450</v>
      </c>
      <c r="H144" s="280">
        <v>3</v>
      </c>
      <c r="I144" s="281"/>
      <c r="J144" s="282">
        <f>ROUND(I144*H144,2)</f>
        <v>0</v>
      </c>
      <c r="K144" s="278" t="s">
        <v>21</v>
      </c>
      <c r="L144" s="283"/>
      <c r="M144" s="284" t="s">
        <v>21</v>
      </c>
      <c r="N144" s="285" t="s">
        <v>45</v>
      </c>
      <c r="O144" s="48"/>
      <c r="P144" s="234">
        <f>O144*H144</f>
        <v>0</v>
      </c>
      <c r="Q144" s="234">
        <v>0.0018</v>
      </c>
      <c r="R144" s="234">
        <f>Q144*H144</f>
        <v>0.0054000000000000003</v>
      </c>
      <c r="S144" s="234">
        <v>0</v>
      </c>
      <c r="T144" s="235">
        <f>S144*H144</f>
        <v>0</v>
      </c>
      <c r="AR144" s="25" t="s">
        <v>155</v>
      </c>
      <c r="AT144" s="25" t="s">
        <v>447</v>
      </c>
      <c r="AU144" s="25" t="s">
        <v>82</v>
      </c>
      <c r="AY144" s="25" t="s">
        <v>139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25" t="s">
        <v>82</v>
      </c>
      <c r="BK144" s="236">
        <f>ROUND(I144*H144,2)</f>
        <v>0</v>
      </c>
      <c r="BL144" s="25" t="s">
        <v>144</v>
      </c>
      <c r="BM144" s="25" t="s">
        <v>270</v>
      </c>
    </row>
    <row r="145" s="1" customFormat="1" ht="16.5" customHeight="1">
      <c r="B145" s="47"/>
      <c r="C145" s="225" t="s">
        <v>203</v>
      </c>
      <c r="D145" s="225" t="s">
        <v>140</v>
      </c>
      <c r="E145" s="226" t="s">
        <v>509</v>
      </c>
      <c r="F145" s="227" t="s">
        <v>510</v>
      </c>
      <c r="G145" s="228" t="s">
        <v>386</v>
      </c>
      <c r="H145" s="229">
        <v>0.002</v>
      </c>
      <c r="I145" s="230"/>
      <c r="J145" s="231">
        <f>ROUND(I145*H145,2)</f>
        <v>0</v>
      </c>
      <c r="K145" s="227" t="s">
        <v>21</v>
      </c>
      <c r="L145" s="73"/>
      <c r="M145" s="232" t="s">
        <v>21</v>
      </c>
      <c r="N145" s="240" t="s">
        <v>45</v>
      </c>
      <c r="O145" s="241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AR145" s="25" t="s">
        <v>144</v>
      </c>
      <c r="AT145" s="25" t="s">
        <v>140</v>
      </c>
      <c r="AU145" s="25" t="s">
        <v>82</v>
      </c>
      <c r="AY145" s="25" t="s">
        <v>139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25" t="s">
        <v>82</v>
      </c>
      <c r="BK145" s="236">
        <f>ROUND(I145*H145,2)</f>
        <v>0</v>
      </c>
      <c r="BL145" s="25" t="s">
        <v>144</v>
      </c>
      <c r="BM145" s="25" t="s">
        <v>274</v>
      </c>
    </row>
    <row r="146" s="1" customFormat="1" ht="6.96" customHeight="1">
      <c r="B146" s="68"/>
      <c r="C146" s="69"/>
      <c r="D146" s="69"/>
      <c r="E146" s="69"/>
      <c r="F146" s="69"/>
      <c r="G146" s="69"/>
      <c r="H146" s="69"/>
      <c r="I146" s="179"/>
      <c r="J146" s="69"/>
      <c r="K146" s="69"/>
      <c r="L146" s="73"/>
    </row>
  </sheetData>
  <sheetProtection sheet="1" autoFilter="0" formatColumns="0" formatRows="0" objects="1" scenarios="1" spinCount="100000" saltValue="JViqow/sfLc4Kk+bvqy3R0FfJO9+YrCfKsHupWIivRqVpZJ5jHPr6PmURxvL5qK0CVWkpZwRTaDv4weT1YKs+w==" hashValue="oOlgkPkto5KNjTJJhKR/DsTgreOjICPI430UPVLU3HTqfeFwN+GapzlBlLDQ9PrSyU0nbJ9YRHzYwElEyehZEg==" algorithmName="SHA-512" password="CC35"/>
  <autoFilter ref="C81:K145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110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511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512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513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112</v>
      </c>
      <c r="G14" s="48"/>
      <c r="H14" s="48"/>
      <c r="I14" s="159" t="s">
        <v>25</v>
      </c>
      <c r="J14" s="160" t="str">
        <f>'Rekapitulace stavby'!AN8</f>
        <v>6. 3. 2019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21</v>
      </c>
      <c r="K16" s="52"/>
    </row>
    <row r="17" s="1" customFormat="1" ht="18" customHeight="1">
      <c r="B17" s="47"/>
      <c r="C17" s="48"/>
      <c r="D17" s="48"/>
      <c r="E17" s="36" t="s">
        <v>112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59" t="s">
        <v>28</v>
      </c>
      <c r="J22" s="36" t="s">
        <v>21</v>
      </c>
      <c r="K22" s="52"/>
    </row>
    <row r="23" s="1" customFormat="1" ht="18" customHeight="1">
      <c r="B23" s="47"/>
      <c r="C23" s="48"/>
      <c r="D23" s="48"/>
      <c r="E23" s="36" t="s">
        <v>112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ROUND(J92,2)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ROUND(SUM(BE92:BE240), 2)</f>
        <v>0</v>
      </c>
      <c r="G32" s="48"/>
      <c r="H32" s="48"/>
      <c r="I32" s="171">
        <v>0.20999999999999999</v>
      </c>
      <c r="J32" s="170">
        <f>ROUND(ROUND((SUM(BE92:BE240)),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ROUND(SUM(BF92:BF240), 2)</f>
        <v>0</v>
      </c>
      <c r="G33" s="48"/>
      <c r="H33" s="48"/>
      <c r="I33" s="171">
        <v>0.14999999999999999</v>
      </c>
      <c r="J33" s="170">
        <f>ROUND(ROUND((SUM(BF92:BF240)),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ROUND(SUM(BG92:BG240),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ROUND(SUM(BH92:BH240),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ROUND(SUM(BI92:BI240),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Ul. Karla Čapka, Sokolov - příjezdová komunikace a inženýrské sítě</v>
      </c>
      <c r="F47" s="41"/>
      <c r="G47" s="41"/>
      <c r="H47" s="41"/>
      <c r="I47" s="157"/>
      <c r="J47" s="48"/>
      <c r="K47" s="52"/>
    </row>
    <row r="48">
      <c r="B48" s="29"/>
      <c r="C48" s="41" t="s">
        <v>110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511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512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003.1 - Vodovod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6. 3. 2019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 xml:space="preserve"> </v>
      </c>
      <c r="G55" s="48"/>
      <c r="H55" s="48"/>
      <c r="I55" s="159" t="s">
        <v>35</v>
      </c>
      <c r="J55" s="45" t="str">
        <f>E23</f>
        <v xml:space="preserve"> 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J92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514</v>
      </c>
      <c r="E61" s="193"/>
      <c r="F61" s="193"/>
      <c r="G61" s="193"/>
      <c r="H61" s="193"/>
      <c r="I61" s="194"/>
      <c r="J61" s="195">
        <f>J93</f>
        <v>0</v>
      </c>
      <c r="K61" s="196"/>
    </row>
    <row r="62" s="14" customFormat="1" ht="19.92" customHeight="1">
      <c r="B62" s="286"/>
      <c r="C62" s="287"/>
      <c r="D62" s="288" t="s">
        <v>515</v>
      </c>
      <c r="E62" s="289"/>
      <c r="F62" s="289"/>
      <c r="G62" s="289"/>
      <c r="H62" s="289"/>
      <c r="I62" s="290"/>
      <c r="J62" s="291">
        <f>J94</f>
        <v>0</v>
      </c>
      <c r="K62" s="292"/>
    </row>
    <row r="63" s="14" customFormat="1" ht="19.92" customHeight="1">
      <c r="B63" s="286"/>
      <c r="C63" s="287"/>
      <c r="D63" s="288" t="s">
        <v>516</v>
      </c>
      <c r="E63" s="289"/>
      <c r="F63" s="289"/>
      <c r="G63" s="289"/>
      <c r="H63" s="289"/>
      <c r="I63" s="290"/>
      <c r="J63" s="291">
        <f>J158</f>
        <v>0</v>
      </c>
      <c r="K63" s="292"/>
    </row>
    <row r="64" s="14" customFormat="1" ht="19.92" customHeight="1">
      <c r="B64" s="286"/>
      <c r="C64" s="287"/>
      <c r="D64" s="288" t="s">
        <v>517</v>
      </c>
      <c r="E64" s="289"/>
      <c r="F64" s="289"/>
      <c r="G64" s="289"/>
      <c r="H64" s="289"/>
      <c r="I64" s="290"/>
      <c r="J64" s="291">
        <f>J167</f>
        <v>0</v>
      </c>
      <c r="K64" s="292"/>
    </row>
    <row r="65" s="14" customFormat="1" ht="19.92" customHeight="1">
      <c r="B65" s="286"/>
      <c r="C65" s="287"/>
      <c r="D65" s="288" t="s">
        <v>518</v>
      </c>
      <c r="E65" s="289"/>
      <c r="F65" s="289"/>
      <c r="G65" s="289"/>
      <c r="H65" s="289"/>
      <c r="I65" s="290"/>
      <c r="J65" s="291">
        <f>J175</f>
        <v>0</v>
      </c>
      <c r="K65" s="292"/>
    </row>
    <row r="66" s="14" customFormat="1" ht="19.92" customHeight="1">
      <c r="B66" s="286"/>
      <c r="C66" s="287"/>
      <c r="D66" s="288" t="s">
        <v>519</v>
      </c>
      <c r="E66" s="289"/>
      <c r="F66" s="289"/>
      <c r="G66" s="289"/>
      <c r="H66" s="289"/>
      <c r="I66" s="290"/>
      <c r="J66" s="291">
        <f>J223</f>
        <v>0</v>
      </c>
      <c r="K66" s="292"/>
    </row>
    <row r="67" s="14" customFormat="1" ht="19.92" customHeight="1">
      <c r="B67" s="286"/>
      <c r="C67" s="287"/>
      <c r="D67" s="288" t="s">
        <v>520</v>
      </c>
      <c r="E67" s="289"/>
      <c r="F67" s="289"/>
      <c r="G67" s="289"/>
      <c r="H67" s="289"/>
      <c r="I67" s="290"/>
      <c r="J67" s="291">
        <f>J226</f>
        <v>0</v>
      </c>
      <c r="K67" s="292"/>
    </row>
    <row r="68" s="8" customFormat="1" ht="24.96" customHeight="1">
      <c r="B68" s="190"/>
      <c r="C68" s="191"/>
      <c r="D68" s="192" t="s">
        <v>521</v>
      </c>
      <c r="E68" s="193"/>
      <c r="F68" s="193"/>
      <c r="G68" s="193"/>
      <c r="H68" s="193"/>
      <c r="I68" s="194"/>
      <c r="J68" s="195">
        <f>J234</f>
        <v>0</v>
      </c>
      <c r="K68" s="196"/>
    </row>
    <row r="69" s="14" customFormat="1" ht="19.92" customHeight="1">
      <c r="B69" s="286"/>
      <c r="C69" s="287"/>
      <c r="D69" s="288" t="s">
        <v>522</v>
      </c>
      <c r="E69" s="289"/>
      <c r="F69" s="289"/>
      <c r="G69" s="289"/>
      <c r="H69" s="289"/>
      <c r="I69" s="290"/>
      <c r="J69" s="291">
        <f>J235</f>
        <v>0</v>
      </c>
      <c r="K69" s="292"/>
    </row>
    <row r="70" s="14" customFormat="1" ht="19.92" customHeight="1">
      <c r="B70" s="286"/>
      <c r="C70" s="287"/>
      <c r="D70" s="288" t="s">
        <v>523</v>
      </c>
      <c r="E70" s="289"/>
      <c r="F70" s="289"/>
      <c r="G70" s="289"/>
      <c r="H70" s="289"/>
      <c r="I70" s="290"/>
      <c r="J70" s="291">
        <f>J239</f>
        <v>0</v>
      </c>
      <c r="K70" s="292"/>
    </row>
    <row r="71" s="1" customFormat="1" ht="21.84" customHeight="1">
      <c r="B71" s="47"/>
      <c r="C71" s="48"/>
      <c r="D71" s="48"/>
      <c r="E71" s="48"/>
      <c r="F71" s="48"/>
      <c r="G71" s="48"/>
      <c r="H71" s="48"/>
      <c r="I71" s="157"/>
      <c r="J71" s="48"/>
      <c r="K71" s="52"/>
    </row>
    <row r="72" s="1" customFormat="1" ht="6.96" customHeight="1">
      <c r="B72" s="68"/>
      <c r="C72" s="69"/>
      <c r="D72" s="69"/>
      <c r="E72" s="69"/>
      <c r="F72" s="69"/>
      <c r="G72" s="69"/>
      <c r="H72" s="69"/>
      <c r="I72" s="179"/>
      <c r="J72" s="69"/>
      <c r="K72" s="70"/>
    </row>
    <row r="76" s="1" customFormat="1" ht="6.96" customHeight="1">
      <c r="B76" s="71"/>
      <c r="C76" s="72"/>
      <c r="D76" s="72"/>
      <c r="E76" s="72"/>
      <c r="F76" s="72"/>
      <c r="G76" s="72"/>
      <c r="H76" s="72"/>
      <c r="I76" s="182"/>
      <c r="J76" s="72"/>
      <c r="K76" s="72"/>
      <c r="L76" s="73"/>
    </row>
    <row r="77" s="1" customFormat="1" ht="36.96" customHeight="1">
      <c r="B77" s="47"/>
      <c r="C77" s="74" t="s">
        <v>124</v>
      </c>
      <c r="D77" s="75"/>
      <c r="E77" s="75"/>
      <c r="F77" s="75"/>
      <c r="G77" s="75"/>
      <c r="H77" s="75"/>
      <c r="I77" s="197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197"/>
      <c r="J78" s="75"/>
      <c r="K78" s="75"/>
      <c r="L78" s="73"/>
    </row>
    <row r="79" s="1" customFormat="1" ht="14.4" customHeight="1">
      <c r="B79" s="47"/>
      <c r="C79" s="77" t="s">
        <v>18</v>
      </c>
      <c r="D79" s="75"/>
      <c r="E79" s="75"/>
      <c r="F79" s="75"/>
      <c r="G79" s="75"/>
      <c r="H79" s="75"/>
      <c r="I79" s="197"/>
      <c r="J79" s="75"/>
      <c r="K79" s="75"/>
      <c r="L79" s="73"/>
    </row>
    <row r="80" s="1" customFormat="1" ht="16.5" customHeight="1">
      <c r="B80" s="47"/>
      <c r="C80" s="75"/>
      <c r="D80" s="75"/>
      <c r="E80" s="198" t="str">
        <f>E7</f>
        <v>Ul. Karla Čapka, Sokolov - příjezdová komunikace a inženýrské sítě</v>
      </c>
      <c r="F80" s="77"/>
      <c r="G80" s="77"/>
      <c r="H80" s="77"/>
      <c r="I80" s="197"/>
      <c r="J80" s="75"/>
      <c r="K80" s="75"/>
      <c r="L80" s="73"/>
    </row>
    <row r="81">
      <c r="B81" s="29"/>
      <c r="C81" s="77" t="s">
        <v>110</v>
      </c>
      <c r="D81" s="293"/>
      <c r="E81" s="293"/>
      <c r="F81" s="293"/>
      <c r="G81" s="293"/>
      <c r="H81" s="293"/>
      <c r="I81" s="149"/>
      <c r="J81" s="293"/>
      <c r="K81" s="293"/>
      <c r="L81" s="294"/>
    </row>
    <row r="82" s="1" customFormat="1" ht="16.5" customHeight="1">
      <c r="B82" s="47"/>
      <c r="C82" s="75"/>
      <c r="D82" s="75"/>
      <c r="E82" s="198" t="s">
        <v>511</v>
      </c>
      <c r="F82" s="75"/>
      <c r="G82" s="75"/>
      <c r="H82" s="75"/>
      <c r="I82" s="197"/>
      <c r="J82" s="75"/>
      <c r="K82" s="75"/>
      <c r="L82" s="73"/>
    </row>
    <row r="83" s="1" customFormat="1" ht="14.4" customHeight="1">
      <c r="B83" s="47"/>
      <c r="C83" s="77" t="s">
        <v>512</v>
      </c>
      <c r="D83" s="75"/>
      <c r="E83" s="75"/>
      <c r="F83" s="75"/>
      <c r="G83" s="75"/>
      <c r="H83" s="75"/>
      <c r="I83" s="197"/>
      <c r="J83" s="75"/>
      <c r="K83" s="75"/>
      <c r="L83" s="73"/>
    </row>
    <row r="84" s="1" customFormat="1" ht="17.25" customHeight="1">
      <c r="B84" s="47"/>
      <c r="C84" s="75"/>
      <c r="D84" s="75"/>
      <c r="E84" s="83" t="str">
        <f>E11</f>
        <v>003.1 - Vodovod</v>
      </c>
      <c r="F84" s="75"/>
      <c r="G84" s="75"/>
      <c r="H84" s="75"/>
      <c r="I84" s="197"/>
      <c r="J84" s="75"/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197"/>
      <c r="J85" s="75"/>
      <c r="K85" s="75"/>
      <c r="L85" s="73"/>
    </row>
    <row r="86" s="1" customFormat="1" ht="18" customHeight="1">
      <c r="B86" s="47"/>
      <c r="C86" s="77" t="s">
        <v>23</v>
      </c>
      <c r="D86" s="75"/>
      <c r="E86" s="75"/>
      <c r="F86" s="199" t="str">
        <f>F14</f>
        <v xml:space="preserve"> </v>
      </c>
      <c r="G86" s="75"/>
      <c r="H86" s="75"/>
      <c r="I86" s="200" t="s">
        <v>25</v>
      </c>
      <c r="J86" s="86" t="str">
        <f>IF(J14="","",J14)</f>
        <v>6. 3. 2019</v>
      </c>
      <c r="K86" s="75"/>
      <c r="L86" s="73"/>
    </row>
    <row r="87" s="1" customFormat="1" ht="6.96" customHeight="1">
      <c r="B87" s="47"/>
      <c r="C87" s="75"/>
      <c r="D87" s="75"/>
      <c r="E87" s="75"/>
      <c r="F87" s="75"/>
      <c r="G87" s="75"/>
      <c r="H87" s="75"/>
      <c r="I87" s="197"/>
      <c r="J87" s="75"/>
      <c r="K87" s="75"/>
      <c r="L87" s="73"/>
    </row>
    <row r="88" s="1" customFormat="1">
      <c r="B88" s="47"/>
      <c r="C88" s="77" t="s">
        <v>27</v>
      </c>
      <c r="D88" s="75"/>
      <c r="E88" s="75"/>
      <c r="F88" s="199" t="str">
        <f>E17</f>
        <v xml:space="preserve"> </v>
      </c>
      <c r="G88" s="75"/>
      <c r="H88" s="75"/>
      <c r="I88" s="200" t="s">
        <v>35</v>
      </c>
      <c r="J88" s="199" t="str">
        <f>E23</f>
        <v xml:space="preserve"> </v>
      </c>
      <c r="K88" s="75"/>
      <c r="L88" s="73"/>
    </row>
    <row r="89" s="1" customFormat="1" ht="14.4" customHeight="1">
      <c r="B89" s="47"/>
      <c r="C89" s="77" t="s">
        <v>33</v>
      </c>
      <c r="D89" s="75"/>
      <c r="E89" s="75"/>
      <c r="F89" s="199" t="str">
        <f>IF(E20="","",E20)</f>
        <v/>
      </c>
      <c r="G89" s="75"/>
      <c r="H89" s="75"/>
      <c r="I89" s="197"/>
      <c r="J89" s="75"/>
      <c r="K89" s="75"/>
      <c r="L89" s="73"/>
    </row>
    <row r="90" s="1" customFormat="1" ht="10.32" customHeight="1">
      <c r="B90" s="47"/>
      <c r="C90" s="75"/>
      <c r="D90" s="75"/>
      <c r="E90" s="75"/>
      <c r="F90" s="75"/>
      <c r="G90" s="75"/>
      <c r="H90" s="75"/>
      <c r="I90" s="197"/>
      <c r="J90" s="75"/>
      <c r="K90" s="75"/>
      <c r="L90" s="73"/>
    </row>
    <row r="91" s="9" customFormat="1" ht="29.28" customHeight="1">
      <c r="B91" s="201"/>
      <c r="C91" s="202" t="s">
        <v>125</v>
      </c>
      <c r="D91" s="203" t="s">
        <v>59</v>
      </c>
      <c r="E91" s="203" t="s">
        <v>55</v>
      </c>
      <c r="F91" s="203" t="s">
        <v>126</v>
      </c>
      <c r="G91" s="203" t="s">
        <v>127</v>
      </c>
      <c r="H91" s="203" t="s">
        <v>128</v>
      </c>
      <c r="I91" s="204" t="s">
        <v>129</v>
      </c>
      <c r="J91" s="203" t="s">
        <v>115</v>
      </c>
      <c r="K91" s="205" t="s">
        <v>130</v>
      </c>
      <c r="L91" s="206"/>
      <c r="M91" s="103" t="s">
        <v>131</v>
      </c>
      <c r="N91" s="104" t="s">
        <v>44</v>
      </c>
      <c r="O91" s="104" t="s">
        <v>132</v>
      </c>
      <c r="P91" s="104" t="s">
        <v>133</v>
      </c>
      <c r="Q91" s="104" t="s">
        <v>134</v>
      </c>
      <c r="R91" s="104" t="s">
        <v>135</v>
      </c>
      <c r="S91" s="104" t="s">
        <v>136</v>
      </c>
      <c r="T91" s="105" t="s">
        <v>137</v>
      </c>
    </row>
    <row r="92" s="1" customFormat="1" ht="29.28" customHeight="1">
      <c r="B92" s="47"/>
      <c r="C92" s="109" t="s">
        <v>116</v>
      </c>
      <c r="D92" s="75"/>
      <c r="E92" s="75"/>
      <c r="F92" s="75"/>
      <c r="G92" s="75"/>
      <c r="H92" s="75"/>
      <c r="I92" s="197"/>
      <c r="J92" s="207">
        <f>BK92</f>
        <v>0</v>
      </c>
      <c r="K92" s="75"/>
      <c r="L92" s="73"/>
      <c r="M92" s="106"/>
      <c r="N92" s="107"/>
      <c r="O92" s="107"/>
      <c r="P92" s="208">
        <f>P93+P234</f>
        <v>0</v>
      </c>
      <c r="Q92" s="107"/>
      <c r="R92" s="208">
        <f>R93+R234</f>
        <v>78.289605019999996</v>
      </c>
      <c r="S92" s="107"/>
      <c r="T92" s="209">
        <f>T93+T234</f>
        <v>0.89799999999999991</v>
      </c>
      <c r="AT92" s="25" t="s">
        <v>73</v>
      </c>
      <c r="AU92" s="25" t="s">
        <v>117</v>
      </c>
      <c r="BK92" s="210">
        <f>BK93+BK234</f>
        <v>0</v>
      </c>
    </row>
    <row r="93" s="10" customFormat="1" ht="37.44001" customHeight="1">
      <c r="B93" s="211"/>
      <c r="C93" s="212"/>
      <c r="D93" s="213" t="s">
        <v>73</v>
      </c>
      <c r="E93" s="214" t="s">
        <v>524</v>
      </c>
      <c r="F93" s="214" t="s">
        <v>525</v>
      </c>
      <c r="G93" s="212"/>
      <c r="H93" s="212"/>
      <c r="I93" s="215"/>
      <c r="J93" s="216">
        <f>BK93</f>
        <v>0</v>
      </c>
      <c r="K93" s="212"/>
      <c r="L93" s="217"/>
      <c r="M93" s="218"/>
      <c r="N93" s="219"/>
      <c r="O93" s="219"/>
      <c r="P93" s="220">
        <f>P94+P158+P167+P175+P223+P226</f>
        <v>0</v>
      </c>
      <c r="Q93" s="219"/>
      <c r="R93" s="220">
        <f>R94+R158+R167+R175+R223+R226</f>
        <v>78.285815020000001</v>
      </c>
      <c r="S93" s="219"/>
      <c r="T93" s="221">
        <f>T94+T158+T167+T175+T223+T226</f>
        <v>0.89799999999999991</v>
      </c>
      <c r="AR93" s="222" t="s">
        <v>82</v>
      </c>
      <c r="AT93" s="223" t="s">
        <v>73</v>
      </c>
      <c r="AU93" s="223" t="s">
        <v>74</v>
      </c>
      <c r="AY93" s="222" t="s">
        <v>139</v>
      </c>
      <c r="BK93" s="224">
        <f>BK94+BK158+BK167+BK175+BK223+BK226</f>
        <v>0</v>
      </c>
    </row>
    <row r="94" s="10" customFormat="1" ht="19.92" customHeight="1">
      <c r="B94" s="211"/>
      <c r="C94" s="212"/>
      <c r="D94" s="213" t="s">
        <v>73</v>
      </c>
      <c r="E94" s="295" t="s">
        <v>82</v>
      </c>
      <c r="F94" s="295" t="s">
        <v>526</v>
      </c>
      <c r="G94" s="212"/>
      <c r="H94" s="212"/>
      <c r="I94" s="215"/>
      <c r="J94" s="296">
        <f>BK94</f>
        <v>0</v>
      </c>
      <c r="K94" s="212"/>
      <c r="L94" s="217"/>
      <c r="M94" s="218"/>
      <c r="N94" s="219"/>
      <c r="O94" s="219"/>
      <c r="P94" s="220">
        <f>SUM(P95:P157)</f>
        <v>0</v>
      </c>
      <c r="Q94" s="219"/>
      <c r="R94" s="220">
        <f>SUM(R95:R157)</f>
        <v>60.949476160000003</v>
      </c>
      <c r="S94" s="219"/>
      <c r="T94" s="221">
        <f>SUM(T95:T157)</f>
        <v>0.89799999999999991</v>
      </c>
      <c r="AR94" s="222" t="s">
        <v>82</v>
      </c>
      <c r="AT94" s="223" t="s">
        <v>73</v>
      </c>
      <c r="AU94" s="223" t="s">
        <v>82</v>
      </c>
      <c r="AY94" s="222" t="s">
        <v>139</v>
      </c>
      <c r="BK94" s="224">
        <f>SUM(BK95:BK157)</f>
        <v>0</v>
      </c>
    </row>
    <row r="95" s="1" customFormat="1" ht="16.5" customHeight="1">
      <c r="B95" s="47"/>
      <c r="C95" s="225" t="s">
        <v>82</v>
      </c>
      <c r="D95" s="225" t="s">
        <v>140</v>
      </c>
      <c r="E95" s="226" t="s">
        <v>527</v>
      </c>
      <c r="F95" s="227" t="s">
        <v>528</v>
      </c>
      <c r="G95" s="228" t="s">
        <v>529</v>
      </c>
      <c r="H95" s="229">
        <v>0.001</v>
      </c>
      <c r="I95" s="230"/>
      <c r="J95" s="231">
        <f>ROUND(I95*H95,2)</f>
        <v>0</v>
      </c>
      <c r="K95" s="227" t="s">
        <v>21</v>
      </c>
      <c r="L95" s="73"/>
      <c r="M95" s="232" t="s">
        <v>21</v>
      </c>
      <c r="N95" s="233" t="s">
        <v>45</v>
      </c>
      <c r="O95" s="48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AR95" s="25" t="s">
        <v>144</v>
      </c>
      <c r="AT95" s="25" t="s">
        <v>140</v>
      </c>
      <c r="AU95" s="25" t="s">
        <v>84</v>
      </c>
      <c r="AY95" s="25" t="s">
        <v>139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25" t="s">
        <v>82</v>
      </c>
      <c r="BK95" s="236">
        <f>ROUND(I95*H95,2)</f>
        <v>0</v>
      </c>
      <c r="BL95" s="25" t="s">
        <v>144</v>
      </c>
      <c r="BM95" s="25" t="s">
        <v>530</v>
      </c>
    </row>
    <row r="96" s="12" customFormat="1">
      <c r="B96" s="254"/>
      <c r="C96" s="255"/>
      <c r="D96" s="237" t="s">
        <v>421</v>
      </c>
      <c r="E96" s="256" t="s">
        <v>21</v>
      </c>
      <c r="F96" s="257" t="s">
        <v>531</v>
      </c>
      <c r="G96" s="255"/>
      <c r="H96" s="258">
        <v>0.001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AT96" s="264" t="s">
        <v>421</v>
      </c>
      <c r="AU96" s="264" t="s">
        <v>84</v>
      </c>
      <c r="AV96" s="12" t="s">
        <v>84</v>
      </c>
      <c r="AW96" s="12" t="s">
        <v>38</v>
      </c>
      <c r="AX96" s="12" t="s">
        <v>82</v>
      </c>
      <c r="AY96" s="264" t="s">
        <v>139</v>
      </c>
    </row>
    <row r="97" s="1" customFormat="1" ht="16.5" customHeight="1">
      <c r="B97" s="47"/>
      <c r="C97" s="225" t="s">
        <v>84</v>
      </c>
      <c r="D97" s="225" t="s">
        <v>140</v>
      </c>
      <c r="E97" s="226" t="s">
        <v>532</v>
      </c>
      <c r="F97" s="227" t="s">
        <v>533</v>
      </c>
      <c r="G97" s="228" t="s">
        <v>147</v>
      </c>
      <c r="H97" s="229">
        <v>1</v>
      </c>
      <c r="I97" s="230"/>
      <c r="J97" s="231">
        <f>ROUND(I97*H97,2)</f>
        <v>0</v>
      </c>
      <c r="K97" s="227" t="s">
        <v>21</v>
      </c>
      <c r="L97" s="73"/>
      <c r="M97" s="232" t="s">
        <v>21</v>
      </c>
      <c r="N97" s="233" t="s">
        <v>45</v>
      </c>
      <c r="O97" s="48"/>
      <c r="P97" s="234">
        <f>O97*H97</f>
        <v>0</v>
      </c>
      <c r="Q97" s="234">
        <v>0</v>
      </c>
      <c r="R97" s="234">
        <f>Q97*H97</f>
        <v>0</v>
      </c>
      <c r="S97" s="234">
        <v>0.57999999999999996</v>
      </c>
      <c r="T97" s="235">
        <f>S97*H97</f>
        <v>0.57999999999999996</v>
      </c>
      <c r="AR97" s="25" t="s">
        <v>144</v>
      </c>
      <c r="AT97" s="25" t="s">
        <v>140</v>
      </c>
      <c r="AU97" s="25" t="s">
        <v>84</v>
      </c>
      <c r="AY97" s="25" t="s">
        <v>139</v>
      </c>
      <c r="BE97" s="236">
        <f>IF(N97="základní",J97,0)</f>
        <v>0</v>
      </c>
      <c r="BF97" s="236">
        <f>IF(N97="snížená",J97,0)</f>
        <v>0</v>
      </c>
      <c r="BG97" s="236">
        <f>IF(N97="zákl. přenesená",J97,0)</f>
        <v>0</v>
      </c>
      <c r="BH97" s="236">
        <f>IF(N97="sníž. přenesená",J97,0)</f>
        <v>0</v>
      </c>
      <c r="BI97" s="236">
        <f>IF(N97="nulová",J97,0)</f>
        <v>0</v>
      </c>
      <c r="BJ97" s="25" t="s">
        <v>82</v>
      </c>
      <c r="BK97" s="236">
        <f>ROUND(I97*H97,2)</f>
        <v>0</v>
      </c>
      <c r="BL97" s="25" t="s">
        <v>144</v>
      </c>
      <c r="BM97" s="25" t="s">
        <v>534</v>
      </c>
    </row>
    <row r="98" s="12" customFormat="1">
      <c r="B98" s="254"/>
      <c r="C98" s="255"/>
      <c r="D98" s="237" t="s">
        <v>421</v>
      </c>
      <c r="E98" s="256" t="s">
        <v>21</v>
      </c>
      <c r="F98" s="257" t="s">
        <v>535</v>
      </c>
      <c r="G98" s="255"/>
      <c r="H98" s="258">
        <v>1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AT98" s="264" t="s">
        <v>421</v>
      </c>
      <c r="AU98" s="264" t="s">
        <v>84</v>
      </c>
      <c r="AV98" s="12" t="s">
        <v>84</v>
      </c>
      <c r="AW98" s="12" t="s">
        <v>38</v>
      </c>
      <c r="AX98" s="12" t="s">
        <v>82</v>
      </c>
      <c r="AY98" s="264" t="s">
        <v>139</v>
      </c>
    </row>
    <row r="99" s="1" customFormat="1" ht="16.5" customHeight="1">
      <c r="B99" s="47"/>
      <c r="C99" s="225" t="s">
        <v>148</v>
      </c>
      <c r="D99" s="225" t="s">
        <v>140</v>
      </c>
      <c r="E99" s="226" t="s">
        <v>536</v>
      </c>
      <c r="F99" s="227" t="s">
        <v>537</v>
      </c>
      <c r="G99" s="228" t="s">
        <v>147</v>
      </c>
      <c r="H99" s="229">
        <v>1</v>
      </c>
      <c r="I99" s="230"/>
      <c r="J99" s="231">
        <f>ROUND(I99*H99,2)</f>
        <v>0</v>
      </c>
      <c r="K99" s="227" t="s">
        <v>21</v>
      </c>
      <c r="L99" s="73"/>
      <c r="M99" s="232" t="s">
        <v>21</v>
      </c>
      <c r="N99" s="233" t="s">
        <v>45</v>
      </c>
      <c r="O99" s="48"/>
      <c r="P99" s="234">
        <f>O99*H99</f>
        <v>0</v>
      </c>
      <c r="Q99" s="234">
        <v>0</v>
      </c>
      <c r="R99" s="234">
        <f>Q99*H99</f>
        <v>0</v>
      </c>
      <c r="S99" s="234">
        <v>0.098000000000000004</v>
      </c>
      <c r="T99" s="235">
        <f>S99*H99</f>
        <v>0.098000000000000004</v>
      </c>
      <c r="AR99" s="25" t="s">
        <v>144</v>
      </c>
      <c r="AT99" s="25" t="s">
        <v>140</v>
      </c>
      <c r="AU99" s="25" t="s">
        <v>84</v>
      </c>
      <c r="AY99" s="25" t="s">
        <v>139</v>
      </c>
      <c r="BE99" s="236">
        <f>IF(N99="základní",J99,0)</f>
        <v>0</v>
      </c>
      <c r="BF99" s="236">
        <f>IF(N99="snížená",J99,0)</f>
        <v>0</v>
      </c>
      <c r="BG99" s="236">
        <f>IF(N99="zákl. přenesená",J99,0)</f>
        <v>0</v>
      </c>
      <c r="BH99" s="236">
        <f>IF(N99="sníž. přenesená",J99,0)</f>
        <v>0</v>
      </c>
      <c r="BI99" s="236">
        <f>IF(N99="nulová",J99,0)</f>
        <v>0</v>
      </c>
      <c r="BJ99" s="25" t="s">
        <v>82</v>
      </c>
      <c r="BK99" s="236">
        <f>ROUND(I99*H99,2)</f>
        <v>0</v>
      </c>
      <c r="BL99" s="25" t="s">
        <v>144</v>
      </c>
      <c r="BM99" s="25" t="s">
        <v>538</v>
      </c>
    </row>
    <row r="100" s="1" customFormat="1" ht="16.5" customHeight="1">
      <c r="B100" s="47"/>
      <c r="C100" s="225" t="s">
        <v>144</v>
      </c>
      <c r="D100" s="225" t="s">
        <v>140</v>
      </c>
      <c r="E100" s="226" t="s">
        <v>539</v>
      </c>
      <c r="F100" s="227" t="s">
        <v>540</v>
      </c>
      <c r="G100" s="228" t="s">
        <v>147</v>
      </c>
      <c r="H100" s="229">
        <v>1</v>
      </c>
      <c r="I100" s="230"/>
      <c r="J100" s="231">
        <f>ROUND(I100*H100,2)</f>
        <v>0</v>
      </c>
      <c r="K100" s="227" t="s">
        <v>21</v>
      </c>
      <c r="L100" s="73"/>
      <c r="M100" s="232" t="s">
        <v>21</v>
      </c>
      <c r="N100" s="233" t="s">
        <v>45</v>
      </c>
      <c r="O100" s="48"/>
      <c r="P100" s="234">
        <f>O100*H100</f>
        <v>0</v>
      </c>
      <c r="Q100" s="234">
        <v>0</v>
      </c>
      <c r="R100" s="234">
        <f>Q100*H100</f>
        <v>0</v>
      </c>
      <c r="S100" s="234">
        <v>0.22</v>
      </c>
      <c r="T100" s="235">
        <f>S100*H100</f>
        <v>0.22</v>
      </c>
      <c r="AR100" s="25" t="s">
        <v>144</v>
      </c>
      <c r="AT100" s="25" t="s">
        <v>140</v>
      </c>
      <c r="AU100" s="25" t="s">
        <v>84</v>
      </c>
      <c r="AY100" s="25" t="s">
        <v>139</v>
      </c>
      <c r="BE100" s="236">
        <f>IF(N100="základní",J100,0)</f>
        <v>0</v>
      </c>
      <c r="BF100" s="236">
        <f>IF(N100="snížená",J100,0)</f>
        <v>0</v>
      </c>
      <c r="BG100" s="236">
        <f>IF(N100="zákl. přenesená",J100,0)</f>
        <v>0</v>
      </c>
      <c r="BH100" s="236">
        <f>IF(N100="sníž. přenesená",J100,0)</f>
        <v>0</v>
      </c>
      <c r="BI100" s="236">
        <f>IF(N100="nulová",J100,0)</f>
        <v>0</v>
      </c>
      <c r="BJ100" s="25" t="s">
        <v>82</v>
      </c>
      <c r="BK100" s="236">
        <f>ROUND(I100*H100,2)</f>
        <v>0</v>
      </c>
      <c r="BL100" s="25" t="s">
        <v>144</v>
      </c>
      <c r="BM100" s="25" t="s">
        <v>541</v>
      </c>
    </row>
    <row r="101" s="1" customFormat="1" ht="16.5" customHeight="1">
      <c r="B101" s="47"/>
      <c r="C101" s="225" t="s">
        <v>156</v>
      </c>
      <c r="D101" s="225" t="s">
        <v>140</v>
      </c>
      <c r="E101" s="226" t="s">
        <v>542</v>
      </c>
      <c r="F101" s="227" t="s">
        <v>543</v>
      </c>
      <c r="G101" s="228" t="s">
        <v>544</v>
      </c>
      <c r="H101" s="229">
        <v>50</v>
      </c>
      <c r="I101" s="230"/>
      <c r="J101" s="231">
        <f>ROUND(I101*H101,2)</f>
        <v>0</v>
      </c>
      <c r="K101" s="227" t="s">
        <v>21</v>
      </c>
      <c r="L101" s="73"/>
      <c r="M101" s="232" t="s">
        <v>21</v>
      </c>
      <c r="N101" s="233" t="s">
        <v>45</v>
      </c>
      <c r="O101" s="48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AR101" s="25" t="s">
        <v>144</v>
      </c>
      <c r="AT101" s="25" t="s">
        <v>140</v>
      </c>
      <c r="AU101" s="25" t="s">
        <v>84</v>
      </c>
      <c r="AY101" s="25" t="s">
        <v>139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25" t="s">
        <v>82</v>
      </c>
      <c r="BK101" s="236">
        <f>ROUND(I101*H101,2)</f>
        <v>0</v>
      </c>
      <c r="BL101" s="25" t="s">
        <v>144</v>
      </c>
      <c r="BM101" s="25" t="s">
        <v>545</v>
      </c>
    </row>
    <row r="102" s="1" customFormat="1" ht="25.5" customHeight="1">
      <c r="B102" s="47"/>
      <c r="C102" s="225" t="s">
        <v>151</v>
      </c>
      <c r="D102" s="225" t="s">
        <v>140</v>
      </c>
      <c r="E102" s="226" t="s">
        <v>546</v>
      </c>
      <c r="F102" s="227" t="s">
        <v>547</v>
      </c>
      <c r="G102" s="228" t="s">
        <v>548</v>
      </c>
      <c r="H102" s="229">
        <v>5</v>
      </c>
      <c r="I102" s="230"/>
      <c r="J102" s="231">
        <f>ROUND(I102*H102,2)</f>
        <v>0</v>
      </c>
      <c r="K102" s="227" t="s">
        <v>21</v>
      </c>
      <c r="L102" s="73"/>
      <c r="M102" s="232" t="s">
        <v>21</v>
      </c>
      <c r="N102" s="233" t="s">
        <v>45</v>
      </c>
      <c r="O102" s="48"/>
      <c r="P102" s="234">
        <f>O102*H102</f>
        <v>0</v>
      </c>
      <c r="Q102" s="234">
        <v>0</v>
      </c>
      <c r="R102" s="234">
        <f>Q102*H102</f>
        <v>0</v>
      </c>
      <c r="S102" s="234">
        <v>0</v>
      </c>
      <c r="T102" s="235">
        <f>S102*H102</f>
        <v>0</v>
      </c>
      <c r="AR102" s="25" t="s">
        <v>144</v>
      </c>
      <c r="AT102" s="25" t="s">
        <v>140</v>
      </c>
      <c r="AU102" s="25" t="s">
        <v>84</v>
      </c>
      <c r="AY102" s="25" t="s">
        <v>139</v>
      </c>
      <c r="BE102" s="236">
        <f>IF(N102="základní",J102,0)</f>
        <v>0</v>
      </c>
      <c r="BF102" s="236">
        <f>IF(N102="snížená",J102,0)</f>
        <v>0</v>
      </c>
      <c r="BG102" s="236">
        <f>IF(N102="zákl. přenesená",J102,0)</f>
        <v>0</v>
      </c>
      <c r="BH102" s="236">
        <f>IF(N102="sníž. přenesená",J102,0)</f>
        <v>0</v>
      </c>
      <c r="BI102" s="236">
        <f>IF(N102="nulová",J102,0)</f>
        <v>0</v>
      </c>
      <c r="BJ102" s="25" t="s">
        <v>82</v>
      </c>
      <c r="BK102" s="236">
        <f>ROUND(I102*H102,2)</f>
        <v>0</v>
      </c>
      <c r="BL102" s="25" t="s">
        <v>144</v>
      </c>
      <c r="BM102" s="25" t="s">
        <v>549</v>
      </c>
    </row>
    <row r="103" s="1" customFormat="1" ht="16.5" customHeight="1">
      <c r="B103" s="47"/>
      <c r="C103" s="225" t="s">
        <v>163</v>
      </c>
      <c r="D103" s="225" t="s">
        <v>140</v>
      </c>
      <c r="E103" s="226" t="s">
        <v>550</v>
      </c>
      <c r="F103" s="227" t="s">
        <v>551</v>
      </c>
      <c r="G103" s="228" t="s">
        <v>222</v>
      </c>
      <c r="H103" s="229">
        <v>6</v>
      </c>
      <c r="I103" s="230"/>
      <c r="J103" s="231">
        <f>ROUND(I103*H103,2)</f>
        <v>0</v>
      </c>
      <c r="K103" s="227" t="s">
        <v>21</v>
      </c>
      <c r="L103" s="73"/>
      <c r="M103" s="232" t="s">
        <v>21</v>
      </c>
      <c r="N103" s="233" t="s">
        <v>45</v>
      </c>
      <c r="O103" s="48"/>
      <c r="P103" s="234">
        <f>O103*H103</f>
        <v>0</v>
      </c>
      <c r="Q103" s="234">
        <v>0.036900000000000002</v>
      </c>
      <c r="R103" s="234">
        <f>Q103*H103</f>
        <v>0.22140000000000001</v>
      </c>
      <c r="S103" s="234">
        <v>0</v>
      </c>
      <c r="T103" s="235">
        <f>S103*H103</f>
        <v>0</v>
      </c>
      <c r="AR103" s="25" t="s">
        <v>144</v>
      </c>
      <c r="AT103" s="25" t="s">
        <v>140</v>
      </c>
      <c r="AU103" s="25" t="s">
        <v>84</v>
      </c>
      <c r="AY103" s="25" t="s">
        <v>139</v>
      </c>
      <c r="BE103" s="236">
        <f>IF(N103="základní",J103,0)</f>
        <v>0</v>
      </c>
      <c r="BF103" s="236">
        <f>IF(N103="snížená",J103,0)</f>
        <v>0</v>
      </c>
      <c r="BG103" s="236">
        <f>IF(N103="zákl. přenesená",J103,0)</f>
        <v>0</v>
      </c>
      <c r="BH103" s="236">
        <f>IF(N103="sníž. přenesená",J103,0)</f>
        <v>0</v>
      </c>
      <c r="BI103" s="236">
        <f>IF(N103="nulová",J103,0)</f>
        <v>0</v>
      </c>
      <c r="BJ103" s="25" t="s">
        <v>82</v>
      </c>
      <c r="BK103" s="236">
        <f>ROUND(I103*H103,2)</f>
        <v>0</v>
      </c>
      <c r="BL103" s="25" t="s">
        <v>144</v>
      </c>
      <c r="BM103" s="25" t="s">
        <v>552</v>
      </c>
    </row>
    <row r="104" s="12" customFormat="1">
      <c r="B104" s="254"/>
      <c r="C104" s="255"/>
      <c r="D104" s="237" t="s">
        <v>421</v>
      </c>
      <c r="E104" s="256" t="s">
        <v>21</v>
      </c>
      <c r="F104" s="257" t="s">
        <v>553</v>
      </c>
      <c r="G104" s="255"/>
      <c r="H104" s="258">
        <v>6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AT104" s="264" t="s">
        <v>421</v>
      </c>
      <c r="AU104" s="264" t="s">
        <v>84</v>
      </c>
      <c r="AV104" s="12" t="s">
        <v>84</v>
      </c>
      <c r="AW104" s="12" t="s">
        <v>38</v>
      </c>
      <c r="AX104" s="12" t="s">
        <v>82</v>
      </c>
      <c r="AY104" s="264" t="s">
        <v>139</v>
      </c>
    </row>
    <row r="105" s="1" customFormat="1" ht="16.5" customHeight="1">
      <c r="B105" s="47"/>
      <c r="C105" s="225" t="s">
        <v>155</v>
      </c>
      <c r="D105" s="225" t="s">
        <v>140</v>
      </c>
      <c r="E105" s="226" t="s">
        <v>554</v>
      </c>
      <c r="F105" s="227" t="s">
        <v>555</v>
      </c>
      <c r="G105" s="228" t="s">
        <v>143</v>
      </c>
      <c r="H105" s="229">
        <v>9</v>
      </c>
      <c r="I105" s="230"/>
      <c r="J105" s="231">
        <f>ROUND(I105*H105,2)</f>
        <v>0</v>
      </c>
      <c r="K105" s="227" t="s">
        <v>21</v>
      </c>
      <c r="L105" s="73"/>
      <c r="M105" s="232" t="s">
        <v>21</v>
      </c>
      <c r="N105" s="233" t="s">
        <v>45</v>
      </c>
      <c r="O105" s="48"/>
      <c r="P105" s="234">
        <f>O105*H105</f>
        <v>0</v>
      </c>
      <c r="Q105" s="234">
        <v>0</v>
      </c>
      <c r="R105" s="234">
        <f>Q105*H105</f>
        <v>0</v>
      </c>
      <c r="S105" s="234">
        <v>0</v>
      </c>
      <c r="T105" s="235">
        <f>S105*H105</f>
        <v>0</v>
      </c>
      <c r="AR105" s="25" t="s">
        <v>144</v>
      </c>
      <c r="AT105" s="25" t="s">
        <v>140</v>
      </c>
      <c r="AU105" s="25" t="s">
        <v>84</v>
      </c>
      <c r="AY105" s="25" t="s">
        <v>139</v>
      </c>
      <c r="BE105" s="236">
        <f>IF(N105="základní",J105,0)</f>
        <v>0</v>
      </c>
      <c r="BF105" s="236">
        <f>IF(N105="snížená",J105,0)</f>
        <v>0</v>
      </c>
      <c r="BG105" s="236">
        <f>IF(N105="zákl. přenesená",J105,0)</f>
        <v>0</v>
      </c>
      <c r="BH105" s="236">
        <f>IF(N105="sníž. přenesená",J105,0)</f>
        <v>0</v>
      </c>
      <c r="BI105" s="236">
        <f>IF(N105="nulová",J105,0)</f>
        <v>0</v>
      </c>
      <c r="BJ105" s="25" t="s">
        <v>82</v>
      </c>
      <c r="BK105" s="236">
        <f>ROUND(I105*H105,2)</f>
        <v>0</v>
      </c>
      <c r="BL105" s="25" t="s">
        <v>144</v>
      </c>
      <c r="BM105" s="25" t="s">
        <v>556</v>
      </c>
    </row>
    <row r="106" s="12" customFormat="1">
      <c r="B106" s="254"/>
      <c r="C106" s="255"/>
      <c r="D106" s="237" t="s">
        <v>421</v>
      </c>
      <c r="E106" s="256" t="s">
        <v>21</v>
      </c>
      <c r="F106" s="257" t="s">
        <v>557</v>
      </c>
      <c r="G106" s="255"/>
      <c r="H106" s="258">
        <v>9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421</v>
      </c>
      <c r="AU106" s="264" t="s">
        <v>84</v>
      </c>
      <c r="AV106" s="12" t="s">
        <v>84</v>
      </c>
      <c r="AW106" s="12" t="s">
        <v>38</v>
      </c>
      <c r="AX106" s="12" t="s">
        <v>82</v>
      </c>
      <c r="AY106" s="264" t="s">
        <v>139</v>
      </c>
    </row>
    <row r="107" s="1" customFormat="1" ht="16.5" customHeight="1">
      <c r="B107" s="47"/>
      <c r="C107" s="225" t="s">
        <v>170</v>
      </c>
      <c r="D107" s="225" t="s">
        <v>140</v>
      </c>
      <c r="E107" s="226" t="s">
        <v>558</v>
      </c>
      <c r="F107" s="227" t="s">
        <v>559</v>
      </c>
      <c r="G107" s="228" t="s">
        <v>143</v>
      </c>
      <c r="H107" s="229">
        <v>1.8</v>
      </c>
      <c r="I107" s="230"/>
      <c r="J107" s="231">
        <f>ROUND(I107*H107,2)</f>
        <v>0</v>
      </c>
      <c r="K107" s="227" t="s">
        <v>21</v>
      </c>
      <c r="L107" s="73"/>
      <c r="M107" s="232" t="s">
        <v>21</v>
      </c>
      <c r="N107" s="233" t="s">
        <v>45</v>
      </c>
      <c r="O107" s="48"/>
      <c r="P107" s="234">
        <f>O107*H107</f>
        <v>0</v>
      </c>
      <c r="Q107" s="234">
        <v>0</v>
      </c>
      <c r="R107" s="234">
        <f>Q107*H107</f>
        <v>0</v>
      </c>
      <c r="S107" s="234">
        <v>0</v>
      </c>
      <c r="T107" s="235">
        <f>S107*H107</f>
        <v>0</v>
      </c>
      <c r="AR107" s="25" t="s">
        <v>144</v>
      </c>
      <c r="AT107" s="25" t="s">
        <v>140</v>
      </c>
      <c r="AU107" s="25" t="s">
        <v>84</v>
      </c>
      <c r="AY107" s="25" t="s">
        <v>139</v>
      </c>
      <c r="BE107" s="236">
        <f>IF(N107="základní",J107,0)</f>
        <v>0</v>
      </c>
      <c r="BF107" s="236">
        <f>IF(N107="snížená",J107,0)</f>
        <v>0</v>
      </c>
      <c r="BG107" s="236">
        <f>IF(N107="zákl. přenesená",J107,0)</f>
        <v>0</v>
      </c>
      <c r="BH107" s="236">
        <f>IF(N107="sníž. přenesená",J107,0)</f>
        <v>0</v>
      </c>
      <c r="BI107" s="236">
        <f>IF(N107="nulová",J107,0)</f>
        <v>0</v>
      </c>
      <c r="BJ107" s="25" t="s">
        <v>82</v>
      </c>
      <c r="BK107" s="236">
        <f>ROUND(I107*H107,2)</f>
        <v>0</v>
      </c>
      <c r="BL107" s="25" t="s">
        <v>144</v>
      </c>
      <c r="BM107" s="25" t="s">
        <v>560</v>
      </c>
    </row>
    <row r="108" s="12" customFormat="1">
      <c r="B108" s="254"/>
      <c r="C108" s="255"/>
      <c r="D108" s="237" t="s">
        <v>421</v>
      </c>
      <c r="E108" s="256" t="s">
        <v>21</v>
      </c>
      <c r="F108" s="257" t="s">
        <v>561</v>
      </c>
      <c r="G108" s="255"/>
      <c r="H108" s="258">
        <v>1.8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421</v>
      </c>
      <c r="AU108" s="264" t="s">
        <v>84</v>
      </c>
      <c r="AV108" s="12" t="s">
        <v>84</v>
      </c>
      <c r="AW108" s="12" t="s">
        <v>38</v>
      </c>
      <c r="AX108" s="12" t="s">
        <v>82</v>
      </c>
      <c r="AY108" s="264" t="s">
        <v>139</v>
      </c>
    </row>
    <row r="109" s="1" customFormat="1" ht="16.5" customHeight="1">
      <c r="B109" s="47"/>
      <c r="C109" s="225" t="s">
        <v>159</v>
      </c>
      <c r="D109" s="225" t="s">
        <v>140</v>
      </c>
      <c r="E109" s="226" t="s">
        <v>562</v>
      </c>
      <c r="F109" s="227" t="s">
        <v>563</v>
      </c>
      <c r="G109" s="228" t="s">
        <v>143</v>
      </c>
      <c r="H109" s="229">
        <v>64.658000000000001</v>
      </c>
      <c r="I109" s="230"/>
      <c r="J109" s="231">
        <f>ROUND(I109*H109,2)</f>
        <v>0</v>
      </c>
      <c r="K109" s="227" t="s">
        <v>21</v>
      </c>
      <c r="L109" s="73"/>
      <c r="M109" s="232" t="s">
        <v>21</v>
      </c>
      <c r="N109" s="233" t="s">
        <v>45</v>
      </c>
      <c r="O109" s="48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AR109" s="25" t="s">
        <v>144</v>
      </c>
      <c r="AT109" s="25" t="s">
        <v>140</v>
      </c>
      <c r="AU109" s="25" t="s">
        <v>84</v>
      </c>
      <c r="AY109" s="25" t="s">
        <v>139</v>
      </c>
      <c r="BE109" s="236">
        <f>IF(N109="základní",J109,0)</f>
        <v>0</v>
      </c>
      <c r="BF109" s="236">
        <f>IF(N109="snížená",J109,0)</f>
        <v>0</v>
      </c>
      <c r="BG109" s="236">
        <f>IF(N109="zákl. přenesená",J109,0)</f>
        <v>0</v>
      </c>
      <c r="BH109" s="236">
        <f>IF(N109="sníž. přenesená",J109,0)</f>
        <v>0</v>
      </c>
      <c r="BI109" s="236">
        <f>IF(N109="nulová",J109,0)</f>
        <v>0</v>
      </c>
      <c r="BJ109" s="25" t="s">
        <v>82</v>
      </c>
      <c r="BK109" s="236">
        <f>ROUND(I109*H109,2)</f>
        <v>0</v>
      </c>
      <c r="BL109" s="25" t="s">
        <v>144</v>
      </c>
      <c r="BM109" s="25" t="s">
        <v>564</v>
      </c>
    </row>
    <row r="110" s="12" customFormat="1">
      <c r="B110" s="254"/>
      <c r="C110" s="255"/>
      <c r="D110" s="237" t="s">
        <v>421</v>
      </c>
      <c r="E110" s="256" t="s">
        <v>21</v>
      </c>
      <c r="F110" s="257" t="s">
        <v>565</v>
      </c>
      <c r="G110" s="255"/>
      <c r="H110" s="258">
        <v>213.63200000000001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AT110" s="264" t="s">
        <v>421</v>
      </c>
      <c r="AU110" s="264" t="s">
        <v>84</v>
      </c>
      <c r="AV110" s="12" t="s">
        <v>84</v>
      </c>
      <c r="AW110" s="12" t="s">
        <v>38</v>
      </c>
      <c r="AX110" s="12" t="s">
        <v>74</v>
      </c>
      <c r="AY110" s="264" t="s">
        <v>139</v>
      </c>
    </row>
    <row r="111" s="12" customFormat="1">
      <c r="B111" s="254"/>
      <c r="C111" s="255"/>
      <c r="D111" s="237" t="s">
        <v>421</v>
      </c>
      <c r="E111" s="256" t="s">
        <v>21</v>
      </c>
      <c r="F111" s="257" t="s">
        <v>566</v>
      </c>
      <c r="G111" s="255"/>
      <c r="H111" s="258">
        <v>49.5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AT111" s="264" t="s">
        <v>421</v>
      </c>
      <c r="AU111" s="264" t="s">
        <v>84</v>
      </c>
      <c r="AV111" s="12" t="s">
        <v>84</v>
      </c>
      <c r="AW111" s="12" t="s">
        <v>38</v>
      </c>
      <c r="AX111" s="12" t="s">
        <v>74</v>
      </c>
      <c r="AY111" s="264" t="s">
        <v>139</v>
      </c>
    </row>
    <row r="112" s="15" customFormat="1">
      <c r="B112" s="297"/>
      <c r="C112" s="298"/>
      <c r="D112" s="237" t="s">
        <v>421</v>
      </c>
      <c r="E112" s="299" t="s">
        <v>21</v>
      </c>
      <c r="F112" s="300" t="s">
        <v>567</v>
      </c>
      <c r="G112" s="298"/>
      <c r="H112" s="301">
        <v>263.132</v>
      </c>
      <c r="I112" s="302"/>
      <c r="J112" s="298"/>
      <c r="K112" s="298"/>
      <c r="L112" s="303"/>
      <c r="M112" s="304"/>
      <c r="N112" s="305"/>
      <c r="O112" s="305"/>
      <c r="P112" s="305"/>
      <c r="Q112" s="305"/>
      <c r="R112" s="305"/>
      <c r="S112" s="305"/>
      <c r="T112" s="306"/>
      <c r="AT112" s="307" t="s">
        <v>421</v>
      </c>
      <c r="AU112" s="307" t="s">
        <v>84</v>
      </c>
      <c r="AV112" s="15" t="s">
        <v>148</v>
      </c>
      <c r="AW112" s="15" t="s">
        <v>38</v>
      </c>
      <c r="AX112" s="15" t="s">
        <v>74</v>
      </c>
      <c r="AY112" s="307" t="s">
        <v>139</v>
      </c>
    </row>
    <row r="113" s="12" customFormat="1">
      <c r="B113" s="254"/>
      <c r="C113" s="255"/>
      <c r="D113" s="237" t="s">
        <v>421</v>
      </c>
      <c r="E113" s="256" t="s">
        <v>21</v>
      </c>
      <c r="F113" s="257" t="s">
        <v>568</v>
      </c>
      <c r="G113" s="255"/>
      <c r="H113" s="258">
        <v>131.566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AT113" s="264" t="s">
        <v>421</v>
      </c>
      <c r="AU113" s="264" t="s">
        <v>84</v>
      </c>
      <c r="AV113" s="12" t="s">
        <v>84</v>
      </c>
      <c r="AW113" s="12" t="s">
        <v>38</v>
      </c>
      <c r="AX113" s="12" t="s">
        <v>74</v>
      </c>
      <c r="AY113" s="264" t="s">
        <v>139</v>
      </c>
    </row>
    <row r="114" s="12" customFormat="1">
      <c r="B114" s="254"/>
      <c r="C114" s="255"/>
      <c r="D114" s="237" t="s">
        <v>421</v>
      </c>
      <c r="E114" s="256" t="s">
        <v>21</v>
      </c>
      <c r="F114" s="257" t="s">
        <v>569</v>
      </c>
      <c r="G114" s="255"/>
      <c r="H114" s="258">
        <v>-1.8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AT114" s="264" t="s">
        <v>421</v>
      </c>
      <c r="AU114" s="264" t="s">
        <v>84</v>
      </c>
      <c r="AV114" s="12" t="s">
        <v>84</v>
      </c>
      <c r="AW114" s="12" t="s">
        <v>38</v>
      </c>
      <c r="AX114" s="12" t="s">
        <v>74</v>
      </c>
      <c r="AY114" s="264" t="s">
        <v>139</v>
      </c>
    </row>
    <row r="115" s="12" customFormat="1">
      <c r="B115" s="254"/>
      <c r="C115" s="255"/>
      <c r="D115" s="237" t="s">
        <v>421</v>
      </c>
      <c r="E115" s="256" t="s">
        <v>21</v>
      </c>
      <c r="F115" s="257" t="s">
        <v>570</v>
      </c>
      <c r="G115" s="255"/>
      <c r="H115" s="258">
        <v>-0.45000000000000001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AT115" s="264" t="s">
        <v>421</v>
      </c>
      <c r="AU115" s="264" t="s">
        <v>84</v>
      </c>
      <c r="AV115" s="12" t="s">
        <v>84</v>
      </c>
      <c r="AW115" s="12" t="s">
        <v>38</v>
      </c>
      <c r="AX115" s="12" t="s">
        <v>74</v>
      </c>
      <c r="AY115" s="264" t="s">
        <v>139</v>
      </c>
    </row>
    <row r="116" s="15" customFormat="1">
      <c r="B116" s="297"/>
      <c r="C116" s="298"/>
      <c r="D116" s="237" t="s">
        <v>421</v>
      </c>
      <c r="E116" s="299" t="s">
        <v>21</v>
      </c>
      <c r="F116" s="300" t="s">
        <v>567</v>
      </c>
      <c r="G116" s="298"/>
      <c r="H116" s="301">
        <v>129.316</v>
      </c>
      <c r="I116" s="302"/>
      <c r="J116" s="298"/>
      <c r="K116" s="298"/>
      <c r="L116" s="303"/>
      <c r="M116" s="304"/>
      <c r="N116" s="305"/>
      <c r="O116" s="305"/>
      <c r="P116" s="305"/>
      <c r="Q116" s="305"/>
      <c r="R116" s="305"/>
      <c r="S116" s="305"/>
      <c r="T116" s="306"/>
      <c r="AT116" s="307" t="s">
        <v>421</v>
      </c>
      <c r="AU116" s="307" t="s">
        <v>84</v>
      </c>
      <c r="AV116" s="15" t="s">
        <v>148</v>
      </c>
      <c r="AW116" s="15" t="s">
        <v>38</v>
      </c>
      <c r="AX116" s="15" t="s">
        <v>74</v>
      </c>
      <c r="AY116" s="307" t="s">
        <v>139</v>
      </c>
    </row>
    <row r="117" s="12" customFormat="1">
      <c r="B117" s="254"/>
      <c r="C117" s="255"/>
      <c r="D117" s="237" t="s">
        <v>421</v>
      </c>
      <c r="E117" s="256" t="s">
        <v>21</v>
      </c>
      <c r="F117" s="257" t="s">
        <v>571</v>
      </c>
      <c r="G117" s="255"/>
      <c r="H117" s="258">
        <v>64.658000000000001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AT117" s="264" t="s">
        <v>421</v>
      </c>
      <c r="AU117" s="264" t="s">
        <v>84</v>
      </c>
      <c r="AV117" s="12" t="s">
        <v>84</v>
      </c>
      <c r="AW117" s="12" t="s">
        <v>38</v>
      </c>
      <c r="AX117" s="12" t="s">
        <v>82</v>
      </c>
      <c r="AY117" s="264" t="s">
        <v>139</v>
      </c>
    </row>
    <row r="118" s="1" customFormat="1" ht="16.5" customHeight="1">
      <c r="B118" s="47"/>
      <c r="C118" s="225" t="s">
        <v>177</v>
      </c>
      <c r="D118" s="225" t="s">
        <v>140</v>
      </c>
      <c r="E118" s="226" t="s">
        <v>572</v>
      </c>
      <c r="F118" s="227" t="s">
        <v>573</v>
      </c>
      <c r="G118" s="228" t="s">
        <v>143</v>
      </c>
      <c r="H118" s="229">
        <v>64.658000000000001</v>
      </c>
      <c r="I118" s="230"/>
      <c r="J118" s="231">
        <f>ROUND(I118*H118,2)</f>
        <v>0</v>
      </c>
      <c r="K118" s="227" t="s">
        <v>21</v>
      </c>
      <c r="L118" s="73"/>
      <c r="M118" s="232" t="s">
        <v>21</v>
      </c>
      <c r="N118" s="233" t="s">
        <v>45</v>
      </c>
      <c r="O118" s="48"/>
      <c r="P118" s="234">
        <f>O118*H118</f>
        <v>0</v>
      </c>
      <c r="Q118" s="234">
        <v>0</v>
      </c>
      <c r="R118" s="234">
        <f>Q118*H118</f>
        <v>0</v>
      </c>
      <c r="S118" s="234">
        <v>0</v>
      </c>
      <c r="T118" s="235">
        <f>S118*H118</f>
        <v>0</v>
      </c>
      <c r="AR118" s="25" t="s">
        <v>144</v>
      </c>
      <c r="AT118" s="25" t="s">
        <v>140</v>
      </c>
      <c r="AU118" s="25" t="s">
        <v>84</v>
      </c>
      <c r="AY118" s="25" t="s">
        <v>139</v>
      </c>
      <c r="BE118" s="236">
        <f>IF(N118="základní",J118,0)</f>
        <v>0</v>
      </c>
      <c r="BF118" s="236">
        <f>IF(N118="snížená",J118,0)</f>
        <v>0</v>
      </c>
      <c r="BG118" s="236">
        <f>IF(N118="zákl. přenesená",J118,0)</f>
        <v>0</v>
      </c>
      <c r="BH118" s="236">
        <f>IF(N118="sníž. přenesená",J118,0)</f>
        <v>0</v>
      </c>
      <c r="BI118" s="236">
        <f>IF(N118="nulová",J118,0)</f>
        <v>0</v>
      </c>
      <c r="BJ118" s="25" t="s">
        <v>82</v>
      </c>
      <c r="BK118" s="236">
        <f>ROUND(I118*H118,2)</f>
        <v>0</v>
      </c>
      <c r="BL118" s="25" t="s">
        <v>144</v>
      </c>
      <c r="BM118" s="25" t="s">
        <v>574</v>
      </c>
    </row>
    <row r="119" s="1" customFormat="1" ht="16.5" customHeight="1">
      <c r="B119" s="47"/>
      <c r="C119" s="225" t="s">
        <v>162</v>
      </c>
      <c r="D119" s="225" t="s">
        <v>140</v>
      </c>
      <c r="E119" s="226" t="s">
        <v>575</v>
      </c>
      <c r="F119" s="227" t="s">
        <v>576</v>
      </c>
      <c r="G119" s="228" t="s">
        <v>143</v>
      </c>
      <c r="H119" s="229">
        <v>51.725999999999999</v>
      </c>
      <c r="I119" s="230"/>
      <c r="J119" s="231">
        <f>ROUND(I119*H119,2)</f>
        <v>0</v>
      </c>
      <c r="K119" s="227" t="s">
        <v>21</v>
      </c>
      <c r="L119" s="73"/>
      <c r="M119" s="232" t="s">
        <v>21</v>
      </c>
      <c r="N119" s="233" t="s">
        <v>45</v>
      </c>
      <c r="O119" s="48"/>
      <c r="P119" s="234">
        <f>O119*H119</f>
        <v>0</v>
      </c>
      <c r="Q119" s="234">
        <v>0</v>
      </c>
      <c r="R119" s="234">
        <f>Q119*H119</f>
        <v>0</v>
      </c>
      <c r="S119" s="234">
        <v>0</v>
      </c>
      <c r="T119" s="235">
        <f>S119*H119</f>
        <v>0</v>
      </c>
      <c r="AR119" s="25" t="s">
        <v>144</v>
      </c>
      <c r="AT119" s="25" t="s">
        <v>140</v>
      </c>
      <c r="AU119" s="25" t="s">
        <v>84</v>
      </c>
      <c r="AY119" s="25" t="s">
        <v>139</v>
      </c>
      <c r="BE119" s="236">
        <f>IF(N119="základní",J119,0)</f>
        <v>0</v>
      </c>
      <c r="BF119" s="236">
        <f>IF(N119="snížená",J119,0)</f>
        <v>0</v>
      </c>
      <c r="BG119" s="236">
        <f>IF(N119="zákl. přenesená",J119,0)</f>
        <v>0</v>
      </c>
      <c r="BH119" s="236">
        <f>IF(N119="sníž. přenesená",J119,0)</f>
        <v>0</v>
      </c>
      <c r="BI119" s="236">
        <f>IF(N119="nulová",J119,0)</f>
        <v>0</v>
      </c>
      <c r="BJ119" s="25" t="s">
        <v>82</v>
      </c>
      <c r="BK119" s="236">
        <f>ROUND(I119*H119,2)</f>
        <v>0</v>
      </c>
      <c r="BL119" s="25" t="s">
        <v>144</v>
      </c>
      <c r="BM119" s="25" t="s">
        <v>577</v>
      </c>
    </row>
    <row r="120" s="12" customFormat="1">
      <c r="B120" s="254"/>
      <c r="C120" s="255"/>
      <c r="D120" s="237" t="s">
        <v>421</v>
      </c>
      <c r="E120" s="256" t="s">
        <v>21</v>
      </c>
      <c r="F120" s="257" t="s">
        <v>578</v>
      </c>
      <c r="G120" s="255"/>
      <c r="H120" s="258">
        <v>51.725999999999999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AT120" s="264" t="s">
        <v>421</v>
      </c>
      <c r="AU120" s="264" t="s">
        <v>84</v>
      </c>
      <c r="AV120" s="12" t="s">
        <v>84</v>
      </c>
      <c r="AW120" s="12" t="s">
        <v>38</v>
      </c>
      <c r="AX120" s="12" t="s">
        <v>82</v>
      </c>
      <c r="AY120" s="264" t="s">
        <v>139</v>
      </c>
    </row>
    <row r="121" s="1" customFormat="1" ht="16.5" customHeight="1">
      <c r="B121" s="47"/>
      <c r="C121" s="225" t="s">
        <v>184</v>
      </c>
      <c r="D121" s="225" t="s">
        <v>140</v>
      </c>
      <c r="E121" s="226" t="s">
        <v>579</v>
      </c>
      <c r="F121" s="227" t="s">
        <v>580</v>
      </c>
      <c r="G121" s="228" t="s">
        <v>143</v>
      </c>
      <c r="H121" s="229">
        <v>51.725999999999999</v>
      </c>
      <c r="I121" s="230"/>
      <c r="J121" s="231">
        <f>ROUND(I121*H121,2)</f>
        <v>0</v>
      </c>
      <c r="K121" s="227" t="s">
        <v>21</v>
      </c>
      <c r="L121" s="73"/>
      <c r="M121" s="232" t="s">
        <v>21</v>
      </c>
      <c r="N121" s="233" t="s">
        <v>45</v>
      </c>
      <c r="O121" s="48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AR121" s="25" t="s">
        <v>144</v>
      </c>
      <c r="AT121" s="25" t="s">
        <v>140</v>
      </c>
      <c r="AU121" s="25" t="s">
        <v>84</v>
      </c>
      <c r="AY121" s="25" t="s">
        <v>139</v>
      </c>
      <c r="BE121" s="236">
        <f>IF(N121="základní",J121,0)</f>
        <v>0</v>
      </c>
      <c r="BF121" s="236">
        <f>IF(N121="snížená",J121,0)</f>
        <v>0</v>
      </c>
      <c r="BG121" s="236">
        <f>IF(N121="zákl. přenesená",J121,0)</f>
        <v>0</v>
      </c>
      <c r="BH121" s="236">
        <f>IF(N121="sníž. přenesená",J121,0)</f>
        <v>0</v>
      </c>
      <c r="BI121" s="236">
        <f>IF(N121="nulová",J121,0)</f>
        <v>0</v>
      </c>
      <c r="BJ121" s="25" t="s">
        <v>82</v>
      </c>
      <c r="BK121" s="236">
        <f>ROUND(I121*H121,2)</f>
        <v>0</v>
      </c>
      <c r="BL121" s="25" t="s">
        <v>144</v>
      </c>
      <c r="BM121" s="25" t="s">
        <v>581</v>
      </c>
    </row>
    <row r="122" s="1" customFormat="1" ht="16.5" customHeight="1">
      <c r="B122" s="47"/>
      <c r="C122" s="225" t="s">
        <v>166</v>
      </c>
      <c r="D122" s="225" t="s">
        <v>140</v>
      </c>
      <c r="E122" s="226" t="s">
        <v>582</v>
      </c>
      <c r="F122" s="227" t="s">
        <v>583</v>
      </c>
      <c r="G122" s="228" t="s">
        <v>143</v>
      </c>
      <c r="H122" s="229">
        <v>12.932</v>
      </c>
      <c r="I122" s="230"/>
      <c r="J122" s="231">
        <f>ROUND(I122*H122,2)</f>
        <v>0</v>
      </c>
      <c r="K122" s="227" t="s">
        <v>21</v>
      </c>
      <c r="L122" s="73"/>
      <c r="M122" s="232" t="s">
        <v>21</v>
      </c>
      <c r="N122" s="233" t="s">
        <v>45</v>
      </c>
      <c r="O122" s="48"/>
      <c r="P122" s="234">
        <f>O122*H122</f>
        <v>0</v>
      </c>
      <c r="Q122" s="234">
        <v>0.010460000000000001</v>
      </c>
      <c r="R122" s="234">
        <f>Q122*H122</f>
        <v>0.13526872000000001</v>
      </c>
      <c r="S122" s="234">
        <v>0</v>
      </c>
      <c r="T122" s="235">
        <f>S122*H122</f>
        <v>0</v>
      </c>
      <c r="AR122" s="25" t="s">
        <v>144</v>
      </c>
      <c r="AT122" s="25" t="s">
        <v>140</v>
      </c>
      <c r="AU122" s="25" t="s">
        <v>84</v>
      </c>
      <c r="AY122" s="25" t="s">
        <v>139</v>
      </c>
      <c r="BE122" s="236">
        <f>IF(N122="základní",J122,0)</f>
        <v>0</v>
      </c>
      <c r="BF122" s="236">
        <f>IF(N122="snížená",J122,0)</f>
        <v>0</v>
      </c>
      <c r="BG122" s="236">
        <f>IF(N122="zákl. přenesená",J122,0)</f>
        <v>0</v>
      </c>
      <c r="BH122" s="236">
        <f>IF(N122="sníž. přenesená",J122,0)</f>
        <v>0</v>
      </c>
      <c r="BI122" s="236">
        <f>IF(N122="nulová",J122,0)</f>
        <v>0</v>
      </c>
      <c r="BJ122" s="25" t="s">
        <v>82</v>
      </c>
      <c r="BK122" s="236">
        <f>ROUND(I122*H122,2)</f>
        <v>0</v>
      </c>
      <c r="BL122" s="25" t="s">
        <v>144</v>
      </c>
      <c r="BM122" s="25" t="s">
        <v>584</v>
      </c>
    </row>
    <row r="123" s="12" customFormat="1">
      <c r="B123" s="254"/>
      <c r="C123" s="255"/>
      <c r="D123" s="237" t="s">
        <v>421</v>
      </c>
      <c r="E123" s="256" t="s">
        <v>21</v>
      </c>
      <c r="F123" s="257" t="s">
        <v>585</v>
      </c>
      <c r="G123" s="255"/>
      <c r="H123" s="258">
        <v>12.932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421</v>
      </c>
      <c r="AU123" s="264" t="s">
        <v>84</v>
      </c>
      <c r="AV123" s="12" t="s">
        <v>84</v>
      </c>
      <c r="AW123" s="12" t="s">
        <v>38</v>
      </c>
      <c r="AX123" s="12" t="s">
        <v>82</v>
      </c>
      <c r="AY123" s="264" t="s">
        <v>139</v>
      </c>
    </row>
    <row r="124" s="1" customFormat="1" ht="16.5" customHeight="1">
      <c r="B124" s="47"/>
      <c r="C124" s="225" t="s">
        <v>10</v>
      </c>
      <c r="D124" s="225" t="s">
        <v>140</v>
      </c>
      <c r="E124" s="226" t="s">
        <v>586</v>
      </c>
      <c r="F124" s="227" t="s">
        <v>587</v>
      </c>
      <c r="G124" s="228" t="s">
        <v>147</v>
      </c>
      <c r="H124" s="229">
        <v>131.566</v>
      </c>
      <c r="I124" s="230"/>
      <c r="J124" s="231">
        <f>ROUND(I124*H124,2)</f>
        <v>0</v>
      </c>
      <c r="K124" s="227" t="s">
        <v>21</v>
      </c>
      <c r="L124" s="73"/>
      <c r="M124" s="232" t="s">
        <v>21</v>
      </c>
      <c r="N124" s="233" t="s">
        <v>45</v>
      </c>
      <c r="O124" s="48"/>
      <c r="P124" s="234">
        <f>O124*H124</f>
        <v>0</v>
      </c>
      <c r="Q124" s="234">
        <v>0.00084000000000000003</v>
      </c>
      <c r="R124" s="234">
        <f>Q124*H124</f>
        <v>0.11051544000000001</v>
      </c>
      <c r="S124" s="234">
        <v>0</v>
      </c>
      <c r="T124" s="235">
        <f>S124*H124</f>
        <v>0</v>
      </c>
      <c r="AR124" s="25" t="s">
        <v>144</v>
      </c>
      <c r="AT124" s="25" t="s">
        <v>140</v>
      </c>
      <c r="AU124" s="25" t="s">
        <v>84</v>
      </c>
      <c r="AY124" s="25" t="s">
        <v>139</v>
      </c>
      <c r="BE124" s="236">
        <f>IF(N124="základní",J124,0)</f>
        <v>0</v>
      </c>
      <c r="BF124" s="236">
        <f>IF(N124="snížená",J124,0)</f>
        <v>0</v>
      </c>
      <c r="BG124" s="236">
        <f>IF(N124="zákl. přenesená",J124,0)</f>
        <v>0</v>
      </c>
      <c r="BH124" s="236">
        <f>IF(N124="sníž. přenesená",J124,0)</f>
        <v>0</v>
      </c>
      <c r="BI124" s="236">
        <f>IF(N124="nulová",J124,0)</f>
        <v>0</v>
      </c>
      <c r="BJ124" s="25" t="s">
        <v>82</v>
      </c>
      <c r="BK124" s="236">
        <f>ROUND(I124*H124,2)</f>
        <v>0</v>
      </c>
      <c r="BL124" s="25" t="s">
        <v>144</v>
      </c>
      <c r="BM124" s="25" t="s">
        <v>588</v>
      </c>
    </row>
    <row r="125" s="12" customFormat="1">
      <c r="B125" s="254"/>
      <c r="C125" s="255"/>
      <c r="D125" s="237" t="s">
        <v>421</v>
      </c>
      <c r="E125" s="256" t="s">
        <v>21</v>
      </c>
      <c r="F125" s="257" t="s">
        <v>565</v>
      </c>
      <c r="G125" s="255"/>
      <c r="H125" s="258">
        <v>213.63200000000001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AT125" s="264" t="s">
        <v>421</v>
      </c>
      <c r="AU125" s="264" t="s">
        <v>84</v>
      </c>
      <c r="AV125" s="12" t="s">
        <v>84</v>
      </c>
      <c r="AW125" s="12" t="s">
        <v>38</v>
      </c>
      <c r="AX125" s="12" t="s">
        <v>74</v>
      </c>
      <c r="AY125" s="264" t="s">
        <v>139</v>
      </c>
    </row>
    <row r="126" s="12" customFormat="1">
      <c r="B126" s="254"/>
      <c r="C126" s="255"/>
      <c r="D126" s="237" t="s">
        <v>421</v>
      </c>
      <c r="E126" s="256" t="s">
        <v>21</v>
      </c>
      <c r="F126" s="257" t="s">
        <v>566</v>
      </c>
      <c r="G126" s="255"/>
      <c r="H126" s="258">
        <v>49.5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AT126" s="264" t="s">
        <v>421</v>
      </c>
      <c r="AU126" s="264" t="s">
        <v>84</v>
      </c>
      <c r="AV126" s="12" t="s">
        <v>84</v>
      </c>
      <c r="AW126" s="12" t="s">
        <v>38</v>
      </c>
      <c r="AX126" s="12" t="s">
        <v>74</v>
      </c>
      <c r="AY126" s="264" t="s">
        <v>139</v>
      </c>
    </row>
    <row r="127" s="13" customFormat="1">
      <c r="B127" s="265"/>
      <c r="C127" s="266"/>
      <c r="D127" s="237" t="s">
        <v>421</v>
      </c>
      <c r="E127" s="267" t="s">
        <v>21</v>
      </c>
      <c r="F127" s="268" t="s">
        <v>426</v>
      </c>
      <c r="G127" s="266"/>
      <c r="H127" s="269">
        <v>263.132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421</v>
      </c>
      <c r="AU127" s="275" t="s">
        <v>84</v>
      </c>
      <c r="AV127" s="13" t="s">
        <v>144</v>
      </c>
      <c r="AW127" s="13" t="s">
        <v>38</v>
      </c>
      <c r="AX127" s="13" t="s">
        <v>74</v>
      </c>
      <c r="AY127" s="275" t="s">
        <v>139</v>
      </c>
    </row>
    <row r="128" s="12" customFormat="1">
      <c r="B128" s="254"/>
      <c r="C128" s="255"/>
      <c r="D128" s="237" t="s">
        <v>421</v>
      </c>
      <c r="E128" s="256" t="s">
        <v>21</v>
      </c>
      <c r="F128" s="257" t="s">
        <v>589</v>
      </c>
      <c r="G128" s="255"/>
      <c r="H128" s="258">
        <v>131.566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421</v>
      </c>
      <c r="AU128" s="264" t="s">
        <v>84</v>
      </c>
      <c r="AV128" s="12" t="s">
        <v>84</v>
      </c>
      <c r="AW128" s="12" t="s">
        <v>38</v>
      </c>
      <c r="AX128" s="12" t="s">
        <v>82</v>
      </c>
      <c r="AY128" s="264" t="s">
        <v>139</v>
      </c>
    </row>
    <row r="129" s="1" customFormat="1" ht="16.5" customHeight="1">
      <c r="B129" s="47"/>
      <c r="C129" s="225" t="s">
        <v>169</v>
      </c>
      <c r="D129" s="225" t="s">
        <v>140</v>
      </c>
      <c r="E129" s="226" t="s">
        <v>590</v>
      </c>
      <c r="F129" s="227" t="s">
        <v>591</v>
      </c>
      <c r="G129" s="228" t="s">
        <v>147</v>
      </c>
      <c r="H129" s="229">
        <v>131.566</v>
      </c>
      <c r="I129" s="230"/>
      <c r="J129" s="231">
        <f>ROUND(I129*H129,2)</f>
        <v>0</v>
      </c>
      <c r="K129" s="227" t="s">
        <v>21</v>
      </c>
      <c r="L129" s="73"/>
      <c r="M129" s="232" t="s">
        <v>21</v>
      </c>
      <c r="N129" s="233" t="s">
        <v>45</v>
      </c>
      <c r="O129" s="4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5" t="s">
        <v>144</v>
      </c>
      <c r="AT129" s="25" t="s">
        <v>140</v>
      </c>
      <c r="AU129" s="25" t="s">
        <v>84</v>
      </c>
      <c r="AY129" s="25" t="s">
        <v>139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25" t="s">
        <v>82</v>
      </c>
      <c r="BK129" s="236">
        <f>ROUND(I129*H129,2)</f>
        <v>0</v>
      </c>
      <c r="BL129" s="25" t="s">
        <v>144</v>
      </c>
      <c r="BM129" s="25" t="s">
        <v>592</v>
      </c>
    </row>
    <row r="130" s="1" customFormat="1" ht="16.5" customHeight="1">
      <c r="B130" s="47"/>
      <c r="C130" s="225" t="s">
        <v>197</v>
      </c>
      <c r="D130" s="225" t="s">
        <v>140</v>
      </c>
      <c r="E130" s="226" t="s">
        <v>593</v>
      </c>
      <c r="F130" s="227" t="s">
        <v>594</v>
      </c>
      <c r="G130" s="228" t="s">
        <v>143</v>
      </c>
      <c r="H130" s="229">
        <v>116.384</v>
      </c>
      <c r="I130" s="230"/>
      <c r="J130" s="231">
        <f>ROUND(I130*H130,2)</f>
        <v>0</v>
      </c>
      <c r="K130" s="227" t="s">
        <v>21</v>
      </c>
      <c r="L130" s="73"/>
      <c r="M130" s="232" t="s">
        <v>21</v>
      </c>
      <c r="N130" s="233" t="s">
        <v>45</v>
      </c>
      <c r="O130" s="4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5" t="s">
        <v>144</v>
      </c>
      <c r="AT130" s="25" t="s">
        <v>140</v>
      </c>
      <c r="AU130" s="25" t="s">
        <v>84</v>
      </c>
      <c r="AY130" s="25" t="s">
        <v>139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25" t="s">
        <v>82</v>
      </c>
      <c r="BK130" s="236">
        <f>ROUND(I130*H130,2)</f>
        <v>0</v>
      </c>
      <c r="BL130" s="25" t="s">
        <v>144</v>
      </c>
      <c r="BM130" s="25" t="s">
        <v>595</v>
      </c>
    </row>
    <row r="131" s="12" customFormat="1">
      <c r="B131" s="254"/>
      <c r="C131" s="255"/>
      <c r="D131" s="237" t="s">
        <v>421</v>
      </c>
      <c r="E131" s="256" t="s">
        <v>21</v>
      </c>
      <c r="F131" s="257" t="s">
        <v>596</v>
      </c>
      <c r="G131" s="255"/>
      <c r="H131" s="258">
        <v>116.384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421</v>
      </c>
      <c r="AU131" s="264" t="s">
        <v>84</v>
      </c>
      <c r="AV131" s="12" t="s">
        <v>84</v>
      </c>
      <c r="AW131" s="12" t="s">
        <v>38</v>
      </c>
      <c r="AX131" s="12" t="s">
        <v>82</v>
      </c>
      <c r="AY131" s="264" t="s">
        <v>139</v>
      </c>
    </row>
    <row r="132" s="1" customFormat="1" ht="16.5" customHeight="1">
      <c r="B132" s="47"/>
      <c r="C132" s="225" t="s">
        <v>173</v>
      </c>
      <c r="D132" s="225" t="s">
        <v>140</v>
      </c>
      <c r="E132" s="226" t="s">
        <v>597</v>
      </c>
      <c r="F132" s="227" t="s">
        <v>598</v>
      </c>
      <c r="G132" s="228" t="s">
        <v>143</v>
      </c>
      <c r="H132" s="229">
        <v>12.932</v>
      </c>
      <c r="I132" s="230"/>
      <c r="J132" s="231">
        <f>ROUND(I132*H132,2)</f>
        <v>0</v>
      </c>
      <c r="K132" s="227" t="s">
        <v>21</v>
      </c>
      <c r="L132" s="73"/>
      <c r="M132" s="232" t="s">
        <v>21</v>
      </c>
      <c r="N132" s="233" t="s">
        <v>45</v>
      </c>
      <c r="O132" s="4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AR132" s="25" t="s">
        <v>144</v>
      </c>
      <c r="AT132" s="25" t="s">
        <v>140</v>
      </c>
      <c r="AU132" s="25" t="s">
        <v>84</v>
      </c>
      <c r="AY132" s="25" t="s">
        <v>139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25" t="s">
        <v>82</v>
      </c>
      <c r="BK132" s="236">
        <f>ROUND(I132*H132,2)</f>
        <v>0</v>
      </c>
      <c r="BL132" s="25" t="s">
        <v>144</v>
      </c>
      <c r="BM132" s="25" t="s">
        <v>599</v>
      </c>
    </row>
    <row r="133" s="1" customFormat="1" ht="16.5" customHeight="1">
      <c r="B133" s="47"/>
      <c r="C133" s="225" t="s">
        <v>204</v>
      </c>
      <c r="D133" s="225" t="s">
        <v>140</v>
      </c>
      <c r="E133" s="226" t="s">
        <v>600</v>
      </c>
      <c r="F133" s="227" t="s">
        <v>601</v>
      </c>
      <c r="G133" s="228" t="s">
        <v>143</v>
      </c>
      <c r="H133" s="229">
        <v>46.216000000000001</v>
      </c>
      <c r="I133" s="230"/>
      <c r="J133" s="231">
        <f>ROUND(I133*H133,2)</f>
        <v>0</v>
      </c>
      <c r="K133" s="227" t="s">
        <v>21</v>
      </c>
      <c r="L133" s="73"/>
      <c r="M133" s="232" t="s">
        <v>21</v>
      </c>
      <c r="N133" s="233" t="s">
        <v>45</v>
      </c>
      <c r="O133" s="4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5" t="s">
        <v>144</v>
      </c>
      <c r="AT133" s="25" t="s">
        <v>140</v>
      </c>
      <c r="AU133" s="25" t="s">
        <v>84</v>
      </c>
      <c r="AY133" s="25" t="s">
        <v>139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25" t="s">
        <v>82</v>
      </c>
      <c r="BK133" s="236">
        <f>ROUND(I133*H133,2)</f>
        <v>0</v>
      </c>
      <c r="BL133" s="25" t="s">
        <v>144</v>
      </c>
      <c r="BM133" s="25" t="s">
        <v>602</v>
      </c>
    </row>
    <row r="134" s="12" customFormat="1">
      <c r="B134" s="254"/>
      <c r="C134" s="255"/>
      <c r="D134" s="237" t="s">
        <v>421</v>
      </c>
      <c r="E134" s="256" t="s">
        <v>21</v>
      </c>
      <c r="F134" s="257" t="s">
        <v>603</v>
      </c>
      <c r="G134" s="255"/>
      <c r="H134" s="258">
        <v>46.216000000000001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421</v>
      </c>
      <c r="AU134" s="264" t="s">
        <v>84</v>
      </c>
      <c r="AV134" s="12" t="s">
        <v>84</v>
      </c>
      <c r="AW134" s="12" t="s">
        <v>38</v>
      </c>
      <c r="AX134" s="12" t="s">
        <v>82</v>
      </c>
      <c r="AY134" s="264" t="s">
        <v>139</v>
      </c>
    </row>
    <row r="135" s="1" customFormat="1" ht="16.5" customHeight="1">
      <c r="B135" s="47"/>
      <c r="C135" s="225" t="s">
        <v>176</v>
      </c>
      <c r="D135" s="225" t="s">
        <v>140</v>
      </c>
      <c r="E135" s="226" t="s">
        <v>604</v>
      </c>
      <c r="F135" s="227" t="s">
        <v>605</v>
      </c>
      <c r="G135" s="228" t="s">
        <v>143</v>
      </c>
      <c r="H135" s="229">
        <v>12.932</v>
      </c>
      <c r="I135" s="230"/>
      <c r="J135" s="231">
        <f>ROUND(I135*H135,2)</f>
        <v>0</v>
      </c>
      <c r="K135" s="227" t="s">
        <v>21</v>
      </c>
      <c r="L135" s="73"/>
      <c r="M135" s="232" t="s">
        <v>21</v>
      </c>
      <c r="N135" s="233" t="s">
        <v>45</v>
      </c>
      <c r="O135" s="4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AR135" s="25" t="s">
        <v>144</v>
      </c>
      <c r="AT135" s="25" t="s">
        <v>140</v>
      </c>
      <c r="AU135" s="25" t="s">
        <v>84</v>
      </c>
      <c r="AY135" s="25" t="s">
        <v>139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25" t="s">
        <v>82</v>
      </c>
      <c r="BK135" s="236">
        <f>ROUND(I135*H135,2)</f>
        <v>0</v>
      </c>
      <c r="BL135" s="25" t="s">
        <v>144</v>
      </c>
      <c r="BM135" s="25" t="s">
        <v>606</v>
      </c>
    </row>
    <row r="136" s="1" customFormat="1" ht="16.5" customHeight="1">
      <c r="B136" s="47"/>
      <c r="C136" s="225" t="s">
        <v>9</v>
      </c>
      <c r="D136" s="225" t="s">
        <v>140</v>
      </c>
      <c r="E136" s="226" t="s">
        <v>607</v>
      </c>
      <c r="F136" s="227" t="s">
        <v>608</v>
      </c>
      <c r="G136" s="228" t="s">
        <v>143</v>
      </c>
      <c r="H136" s="229">
        <v>59.148000000000003</v>
      </c>
      <c r="I136" s="230"/>
      <c r="J136" s="231">
        <f>ROUND(I136*H136,2)</f>
        <v>0</v>
      </c>
      <c r="K136" s="227" t="s">
        <v>21</v>
      </c>
      <c r="L136" s="73"/>
      <c r="M136" s="232" t="s">
        <v>21</v>
      </c>
      <c r="N136" s="233" t="s">
        <v>45</v>
      </c>
      <c r="O136" s="4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AR136" s="25" t="s">
        <v>144</v>
      </c>
      <c r="AT136" s="25" t="s">
        <v>140</v>
      </c>
      <c r="AU136" s="25" t="s">
        <v>84</v>
      </c>
      <c r="AY136" s="25" t="s">
        <v>139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25" t="s">
        <v>82</v>
      </c>
      <c r="BK136" s="236">
        <f>ROUND(I136*H136,2)</f>
        <v>0</v>
      </c>
      <c r="BL136" s="25" t="s">
        <v>144</v>
      </c>
      <c r="BM136" s="25" t="s">
        <v>609</v>
      </c>
    </row>
    <row r="137" s="12" customFormat="1">
      <c r="B137" s="254"/>
      <c r="C137" s="255"/>
      <c r="D137" s="237" t="s">
        <v>421</v>
      </c>
      <c r="E137" s="256" t="s">
        <v>21</v>
      </c>
      <c r="F137" s="257" t="s">
        <v>610</v>
      </c>
      <c r="G137" s="255"/>
      <c r="H137" s="258">
        <v>59.148000000000003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421</v>
      </c>
      <c r="AU137" s="264" t="s">
        <v>84</v>
      </c>
      <c r="AV137" s="12" t="s">
        <v>84</v>
      </c>
      <c r="AW137" s="12" t="s">
        <v>38</v>
      </c>
      <c r="AX137" s="12" t="s">
        <v>82</v>
      </c>
      <c r="AY137" s="264" t="s">
        <v>139</v>
      </c>
    </row>
    <row r="138" s="1" customFormat="1" ht="16.5" customHeight="1">
      <c r="B138" s="47"/>
      <c r="C138" s="225" t="s">
        <v>180</v>
      </c>
      <c r="D138" s="225" t="s">
        <v>140</v>
      </c>
      <c r="E138" s="226" t="s">
        <v>611</v>
      </c>
      <c r="F138" s="227" t="s">
        <v>612</v>
      </c>
      <c r="G138" s="228" t="s">
        <v>386</v>
      </c>
      <c r="H138" s="229">
        <v>112.381</v>
      </c>
      <c r="I138" s="230"/>
      <c r="J138" s="231">
        <f>ROUND(I138*H138,2)</f>
        <v>0</v>
      </c>
      <c r="K138" s="227" t="s">
        <v>21</v>
      </c>
      <c r="L138" s="73"/>
      <c r="M138" s="232" t="s">
        <v>21</v>
      </c>
      <c r="N138" s="233" t="s">
        <v>45</v>
      </c>
      <c r="O138" s="4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5" t="s">
        <v>144</v>
      </c>
      <c r="AT138" s="25" t="s">
        <v>140</v>
      </c>
      <c r="AU138" s="25" t="s">
        <v>84</v>
      </c>
      <c r="AY138" s="25" t="s">
        <v>139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25" t="s">
        <v>82</v>
      </c>
      <c r="BK138" s="236">
        <f>ROUND(I138*H138,2)</f>
        <v>0</v>
      </c>
      <c r="BL138" s="25" t="s">
        <v>144</v>
      </c>
      <c r="BM138" s="25" t="s">
        <v>613</v>
      </c>
    </row>
    <row r="139" s="12" customFormat="1">
      <c r="B139" s="254"/>
      <c r="C139" s="255"/>
      <c r="D139" s="237" t="s">
        <v>421</v>
      </c>
      <c r="E139" s="256" t="s">
        <v>21</v>
      </c>
      <c r="F139" s="257" t="s">
        <v>614</v>
      </c>
      <c r="G139" s="255"/>
      <c r="H139" s="258">
        <v>112.381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421</v>
      </c>
      <c r="AU139" s="264" t="s">
        <v>84</v>
      </c>
      <c r="AV139" s="12" t="s">
        <v>84</v>
      </c>
      <c r="AW139" s="12" t="s">
        <v>38</v>
      </c>
      <c r="AX139" s="12" t="s">
        <v>82</v>
      </c>
      <c r="AY139" s="264" t="s">
        <v>139</v>
      </c>
    </row>
    <row r="140" s="1" customFormat="1" ht="16.5" customHeight="1">
      <c r="B140" s="47"/>
      <c r="C140" s="225" t="s">
        <v>219</v>
      </c>
      <c r="D140" s="225" t="s">
        <v>140</v>
      </c>
      <c r="E140" s="226" t="s">
        <v>615</v>
      </c>
      <c r="F140" s="227" t="s">
        <v>616</v>
      </c>
      <c r="G140" s="228" t="s">
        <v>143</v>
      </c>
      <c r="H140" s="229">
        <v>70.168000000000006</v>
      </c>
      <c r="I140" s="230"/>
      <c r="J140" s="231">
        <f>ROUND(I140*H140,2)</f>
        <v>0</v>
      </c>
      <c r="K140" s="227" t="s">
        <v>21</v>
      </c>
      <c r="L140" s="73"/>
      <c r="M140" s="232" t="s">
        <v>21</v>
      </c>
      <c r="N140" s="233" t="s">
        <v>45</v>
      </c>
      <c r="O140" s="4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AR140" s="25" t="s">
        <v>144</v>
      </c>
      <c r="AT140" s="25" t="s">
        <v>140</v>
      </c>
      <c r="AU140" s="25" t="s">
        <v>84</v>
      </c>
      <c r="AY140" s="25" t="s">
        <v>139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25" t="s">
        <v>82</v>
      </c>
      <c r="BK140" s="236">
        <f>ROUND(I140*H140,2)</f>
        <v>0</v>
      </c>
      <c r="BL140" s="25" t="s">
        <v>144</v>
      </c>
      <c r="BM140" s="25" t="s">
        <v>617</v>
      </c>
    </row>
    <row r="141" s="12" customFormat="1">
      <c r="B141" s="254"/>
      <c r="C141" s="255"/>
      <c r="D141" s="237" t="s">
        <v>421</v>
      </c>
      <c r="E141" s="256" t="s">
        <v>21</v>
      </c>
      <c r="F141" s="257" t="s">
        <v>618</v>
      </c>
      <c r="G141" s="255"/>
      <c r="H141" s="258">
        <v>129.316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421</v>
      </c>
      <c r="AU141" s="264" t="s">
        <v>84</v>
      </c>
      <c r="AV141" s="12" t="s">
        <v>84</v>
      </c>
      <c r="AW141" s="12" t="s">
        <v>38</v>
      </c>
      <c r="AX141" s="12" t="s">
        <v>74</v>
      </c>
      <c r="AY141" s="264" t="s">
        <v>139</v>
      </c>
    </row>
    <row r="142" s="12" customFormat="1">
      <c r="B142" s="254"/>
      <c r="C142" s="255"/>
      <c r="D142" s="237" t="s">
        <v>421</v>
      </c>
      <c r="E142" s="256" t="s">
        <v>21</v>
      </c>
      <c r="F142" s="257" t="s">
        <v>619</v>
      </c>
      <c r="G142" s="255"/>
      <c r="H142" s="258">
        <v>-4.5869999999999997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421</v>
      </c>
      <c r="AU142" s="264" t="s">
        <v>84</v>
      </c>
      <c r="AV142" s="12" t="s">
        <v>84</v>
      </c>
      <c r="AW142" s="12" t="s">
        <v>38</v>
      </c>
      <c r="AX142" s="12" t="s">
        <v>74</v>
      </c>
      <c r="AY142" s="264" t="s">
        <v>139</v>
      </c>
    </row>
    <row r="143" s="12" customFormat="1">
      <c r="B143" s="254"/>
      <c r="C143" s="255"/>
      <c r="D143" s="237" t="s">
        <v>421</v>
      </c>
      <c r="E143" s="256" t="s">
        <v>21</v>
      </c>
      <c r="F143" s="257" t="s">
        <v>620</v>
      </c>
      <c r="G143" s="255"/>
      <c r="H143" s="258">
        <v>-12.654999999999999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421</v>
      </c>
      <c r="AU143" s="264" t="s">
        <v>84</v>
      </c>
      <c r="AV143" s="12" t="s">
        <v>84</v>
      </c>
      <c r="AW143" s="12" t="s">
        <v>38</v>
      </c>
      <c r="AX143" s="12" t="s">
        <v>74</v>
      </c>
      <c r="AY143" s="264" t="s">
        <v>139</v>
      </c>
    </row>
    <row r="144" s="12" customFormat="1">
      <c r="B144" s="254"/>
      <c r="C144" s="255"/>
      <c r="D144" s="237" t="s">
        <v>421</v>
      </c>
      <c r="E144" s="256" t="s">
        <v>21</v>
      </c>
      <c r="F144" s="257" t="s">
        <v>621</v>
      </c>
      <c r="G144" s="255"/>
      <c r="H144" s="258">
        <v>-35.305999999999997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421</v>
      </c>
      <c r="AU144" s="264" t="s">
        <v>84</v>
      </c>
      <c r="AV144" s="12" t="s">
        <v>84</v>
      </c>
      <c r="AW144" s="12" t="s">
        <v>38</v>
      </c>
      <c r="AX144" s="12" t="s">
        <v>74</v>
      </c>
      <c r="AY144" s="264" t="s">
        <v>139</v>
      </c>
    </row>
    <row r="145" s="12" customFormat="1">
      <c r="B145" s="254"/>
      <c r="C145" s="255"/>
      <c r="D145" s="237" t="s">
        <v>421</v>
      </c>
      <c r="E145" s="256" t="s">
        <v>21</v>
      </c>
      <c r="F145" s="257" t="s">
        <v>622</v>
      </c>
      <c r="G145" s="255"/>
      <c r="H145" s="258">
        <v>-6.5999999999999996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421</v>
      </c>
      <c r="AU145" s="264" t="s">
        <v>84</v>
      </c>
      <c r="AV145" s="12" t="s">
        <v>84</v>
      </c>
      <c r="AW145" s="12" t="s">
        <v>38</v>
      </c>
      <c r="AX145" s="12" t="s">
        <v>74</v>
      </c>
      <c r="AY145" s="264" t="s">
        <v>139</v>
      </c>
    </row>
    <row r="146" s="13" customFormat="1">
      <c r="B146" s="265"/>
      <c r="C146" s="266"/>
      <c r="D146" s="237" t="s">
        <v>421</v>
      </c>
      <c r="E146" s="267" t="s">
        <v>21</v>
      </c>
      <c r="F146" s="268" t="s">
        <v>426</v>
      </c>
      <c r="G146" s="266"/>
      <c r="H146" s="269">
        <v>70.168000000000006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AT146" s="275" t="s">
        <v>421</v>
      </c>
      <c r="AU146" s="275" t="s">
        <v>84</v>
      </c>
      <c r="AV146" s="13" t="s">
        <v>144</v>
      </c>
      <c r="AW146" s="13" t="s">
        <v>38</v>
      </c>
      <c r="AX146" s="13" t="s">
        <v>82</v>
      </c>
      <c r="AY146" s="275" t="s">
        <v>139</v>
      </c>
    </row>
    <row r="147" s="1" customFormat="1" ht="25.5" customHeight="1">
      <c r="B147" s="47"/>
      <c r="C147" s="225" t="s">
        <v>183</v>
      </c>
      <c r="D147" s="225" t="s">
        <v>140</v>
      </c>
      <c r="E147" s="226" t="s">
        <v>623</v>
      </c>
      <c r="F147" s="227" t="s">
        <v>624</v>
      </c>
      <c r="G147" s="228" t="s">
        <v>143</v>
      </c>
      <c r="H147" s="229">
        <v>28.803999999999998</v>
      </c>
      <c r="I147" s="230"/>
      <c r="J147" s="231">
        <f>ROUND(I147*H147,2)</f>
        <v>0</v>
      </c>
      <c r="K147" s="227" t="s">
        <v>21</v>
      </c>
      <c r="L147" s="73"/>
      <c r="M147" s="232" t="s">
        <v>21</v>
      </c>
      <c r="N147" s="233" t="s">
        <v>45</v>
      </c>
      <c r="O147" s="4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AR147" s="25" t="s">
        <v>144</v>
      </c>
      <c r="AT147" s="25" t="s">
        <v>140</v>
      </c>
      <c r="AU147" s="25" t="s">
        <v>84</v>
      </c>
      <c r="AY147" s="25" t="s">
        <v>139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25" t="s">
        <v>82</v>
      </c>
      <c r="BK147" s="236">
        <f>ROUND(I147*H147,2)</f>
        <v>0</v>
      </c>
      <c r="BL147" s="25" t="s">
        <v>144</v>
      </c>
      <c r="BM147" s="25" t="s">
        <v>625</v>
      </c>
    </row>
    <row r="148" s="12" customFormat="1">
      <c r="B148" s="254"/>
      <c r="C148" s="255"/>
      <c r="D148" s="237" t="s">
        <v>421</v>
      </c>
      <c r="E148" s="256" t="s">
        <v>21</v>
      </c>
      <c r="F148" s="257" t="s">
        <v>626</v>
      </c>
      <c r="G148" s="255"/>
      <c r="H148" s="258">
        <v>23.704000000000001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421</v>
      </c>
      <c r="AU148" s="264" t="s">
        <v>84</v>
      </c>
      <c r="AV148" s="12" t="s">
        <v>84</v>
      </c>
      <c r="AW148" s="12" t="s">
        <v>38</v>
      </c>
      <c r="AX148" s="12" t="s">
        <v>74</v>
      </c>
      <c r="AY148" s="264" t="s">
        <v>139</v>
      </c>
    </row>
    <row r="149" s="12" customFormat="1">
      <c r="B149" s="254"/>
      <c r="C149" s="255"/>
      <c r="D149" s="237" t="s">
        <v>421</v>
      </c>
      <c r="E149" s="256" t="s">
        <v>21</v>
      </c>
      <c r="F149" s="257" t="s">
        <v>627</v>
      </c>
      <c r="G149" s="255"/>
      <c r="H149" s="258">
        <v>5.0999999999999996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AT149" s="264" t="s">
        <v>421</v>
      </c>
      <c r="AU149" s="264" t="s">
        <v>84</v>
      </c>
      <c r="AV149" s="12" t="s">
        <v>84</v>
      </c>
      <c r="AW149" s="12" t="s">
        <v>38</v>
      </c>
      <c r="AX149" s="12" t="s">
        <v>74</v>
      </c>
      <c r="AY149" s="264" t="s">
        <v>139</v>
      </c>
    </row>
    <row r="150" s="13" customFormat="1">
      <c r="B150" s="265"/>
      <c r="C150" s="266"/>
      <c r="D150" s="237" t="s">
        <v>421</v>
      </c>
      <c r="E150" s="267" t="s">
        <v>21</v>
      </c>
      <c r="F150" s="268" t="s">
        <v>426</v>
      </c>
      <c r="G150" s="266"/>
      <c r="H150" s="269">
        <v>28.803999999999998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AT150" s="275" t="s">
        <v>421</v>
      </c>
      <c r="AU150" s="275" t="s">
        <v>84</v>
      </c>
      <c r="AV150" s="13" t="s">
        <v>144</v>
      </c>
      <c r="AW150" s="13" t="s">
        <v>38</v>
      </c>
      <c r="AX150" s="13" t="s">
        <v>82</v>
      </c>
      <c r="AY150" s="275" t="s">
        <v>139</v>
      </c>
    </row>
    <row r="151" s="1" customFormat="1" ht="16.5" customHeight="1">
      <c r="B151" s="47"/>
      <c r="C151" s="276" t="s">
        <v>227</v>
      </c>
      <c r="D151" s="276" t="s">
        <v>447</v>
      </c>
      <c r="E151" s="277" t="s">
        <v>628</v>
      </c>
      <c r="F151" s="278" t="s">
        <v>629</v>
      </c>
      <c r="G151" s="279" t="s">
        <v>386</v>
      </c>
      <c r="H151" s="280">
        <v>60.481999999999999</v>
      </c>
      <c r="I151" s="281"/>
      <c r="J151" s="282">
        <f>ROUND(I151*H151,2)</f>
        <v>0</v>
      </c>
      <c r="K151" s="278" t="s">
        <v>21</v>
      </c>
      <c r="L151" s="283"/>
      <c r="M151" s="284" t="s">
        <v>21</v>
      </c>
      <c r="N151" s="285" t="s">
        <v>45</v>
      </c>
      <c r="O151" s="48"/>
      <c r="P151" s="234">
        <f>O151*H151</f>
        <v>0</v>
      </c>
      <c r="Q151" s="234">
        <v>1</v>
      </c>
      <c r="R151" s="234">
        <f>Q151*H151</f>
        <v>60.481999999999999</v>
      </c>
      <c r="S151" s="234">
        <v>0</v>
      </c>
      <c r="T151" s="235">
        <f>S151*H151</f>
        <v>0</v>
      </c>
      <c r="AR151" s="25" t="s">
        <v>155</v>
      </c>
      <c r="AT151" s="25" t="s">
        <v>447</v>
      </c>
      <c r="AU151" s="25" t="s">
        <v>84</v>
      </c>
      <c r="AY151" s="25" t="s">
        <v>139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25" t="s">
        <v>82</v>
      </c>
      <c r="BK151" s="236">
        <f>ROUND(I151*H151,2)</f>
        <v>0</v>
      </c>
      <c r="BL151" s="25" t="s">
        <v>144</v>
      </c>
      <c r="BM151" s="25" t="s">
        <v>630</v>
      </c>
    </row>
    <row r="152" s="12" customFormat="1">
      <c r="B152" s="254"/>
      <c r="C152" s="255"/>
      <c r="D152" s="237" t="s">
        <v>421</v>
      </c>
      <c r="E152" s="256" t="s">
        <v>21</v>
      </c>
      <c r="F152" s="257" t="s">
        <v>631</v>
      </c>
      <c r="G152" s="255"/>
      <c r="H152" s="258">
        <v>60.481999999999999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421</v>
      </c>
      <c r="AU152" s="264" t="s">
        <v>84</v>
      </c>
      <c r="AV152" s="12" t="s">
        <v>84</v>
      </c>
      <c r="AW152" s="12" t="s">
        <v>38</v>
      </c>
      <c r="AX152" s="12" t="s">
        <v>82</v>
      </c>
      <c r="AY152" s="264" t="s">
        <v>139</v>
      </c>
    </row>
    <row r="153" s="1" customFormat="1" ht="16.5" customHeight="1">
      <c r="B153" s="47"/>
      <c r="C153" s="225" t="s">
        <v>187</v>
      </c>
      <c r="D153" s="225" t="s">
        <v>140</v>
      </c>
      <c r="E153" s="226" t="s">
        <v>632</v>
      </c>
      <c r="F153" s="227" t="s">
        <v>633</v>
      </c>
      <c r="G153" s="228" t="s">
        <v>147</v>
      </c>
      <c r="H153" s="229">
        <v>9</v>
      </c>
      <c r="I153" s="230"/>
      <c r="J153" s="231">
        <f>ROUND(I153*H153,2)</f>
        <v>0</v>
      </c>
      <c r="K153" s="227" t="s">
        <v>21</v>
      </c>
      <c r="L153" s="73"/>
      <c r="M153" s="232" t="s">
        <v>21</v>
      </c>
      <c r="N153" s="233" t="s">
        <v>45</v>
      </c>
      <c r="O153" s="4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AR153" s="25" t="s">
        <v>144</v>
      </c>
      <c r="AT153" s="25" t="s">
        <v>140</v>
      </c>
      <c r="AU153" s="25" t="s">
        <v>84</v>
      </c>
      <c r="AY153" s="25" t="s">
        <v>139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25" t="s">
        <v>82</v>
      </c>
      <c r="BK153" s="236">
        <f>ROUND(I153*H153,2)</f>
        <v>0</v>
      </c>
      <c r="BL153" s="25" t="s">
        <v>144</v>
      </c>
      <c r="BM153" s="25" t="s">
        <v>634</v>
      </c>
    </row>
    <row r="154" s="12" customFormat="1">
      <c r="B154" s="254"/>
      <c r="C154" s="255"/>
      <c r="D154" s="237" t="s">
        <v>421</v>
      </c>
      <c r="E154" s="256" t="s">
        <v>21</v>
      </c>
      <c r="F154" s="257" t="s">
        <v>635</v>
      </c>
      <c r="G154" s="255"/>
      <c r="H154" s="258">
        <v>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421</v>
      </c>
      <c r="AU154" s="264" t="s">
        <v>84</v>
      </c>
      <c r="AV154" s="12" t="s">
        <v>84</v>
      </c>
      <c r="AW154" s="12" t="s">
        <v>38</v>
      </c>
      <c r="AX154" s="12" t="s">
        <v>82</v>
      </c>
      <c r="AY154" s="264" t="s">
        <v>139</v>
      </c>
    </row>
    <row r="155" s="1" customFormat="1" ht="25.5" customHeight="1">
      <c r="B155" s="47"/>
      <c r="C155" s="225" t="s">
        <v>234</v>
      </c>
      <c r="D155" s="225" t="s">
        <v>140</v>
      </c>
      <c r="E155" s="226" t="s">
        <v>636</v>
      </c>
      <c r="F155" s="227" t="s">
        <v>637</v>
      </c>
      <c r="G155" s="228" t="s">
        <v>147</v>
      </c>
      <c r="H155" s="229">
        <v>9</v>
      </c>
      <c r="I155" s="230"/>
      <c r="J155" s="231">
        <f>ROUND(I155*H155,2)</f>
        <v>0</v>
      </c>
      <c r="K155" s="227" t="s">
        <v>21</v>
      </c>
      <c r="L155" s="73"/>
      <c r="M155" s="232" t="s">
        <v>21</v>
      </c>
      <c r="N155" s="233" t="s">
        <v>45</v>
      </c>
      <c r="O155" s="48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AR155" s="25" t="s">
        <v>144</v>
      </c>
      <c r="AT155" s="25" t="s">
        <v>140</v>
      </c>
      <c r="AU155" s="25" t="s">
        <v>84</v>
      </c>
      <c r="AY155" s="25" t="s">
        <v>139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25" t="s">
        <v>82</v>
      </c>
      <c r="BK155" s="236">
        <f>ROUND(I155*H155,2)</f>
        <v>0</v>
      </c>
      <c r="BL155" s="25" t="s">
        <v>144</v>
      </c>
      <c r="BM155" s="25" t="s">
        <v>638</v>
      </c>
    </row>
    <row r="156" s="1" customFormat="1" ht="16.5" customHeight="1">
      <c r="B156" s="47"/>
      <c r="C156" s="276" t="s">
        <v>190</v>
      </c>
      <c r="D156" s="276" t="s">
        <v>447</v>
      </c>
      <c r="E156" s="277" t="s">
        <v>639</v>
      </c>
      <c r="F156" s="278" t="s">
        <v>640</v>
      </c>
      <c r="G156" s="279" t="s">
        <v>258</v>
      </c>
      <c r="H156" s="280">
        <v>0.29199999999999998</v>
      </c>
      <c r="I156" s="281"/>
      <c r="J156" s="282">
        <f>ROUND(I156*H156,2)</f>
        <v>0</v>
      </c>
      <c r="K156" s="278" t="s">
        <v>21</v>
      </c>
      <c r="L156" s="283"/>
      <c r="M156" s="284" t="s">
        <v>21</v>
      </c>
      <c r="N156" s="285" t="s">
        <v>45</v>
      </c>
      <c r="O156" s="48"/>
      <c r="P156" s="234">
        <f>O156*H156</f>
        <v>0</v>
      </c>
      <c r="Q156" s="234">
        <v>0.001</v>
      </c>
      <c r="R156" s="234">
        <f>Q156*H156</f>
        <v>0.000292</v>
      </c>
      <c r="S156" s="234">
        <v>0</v>
      </c>
      <c r="T156" s="235">
        <f>S156*H156</f>
        <v>0</v>
      </c>
      <c r="AR156" s="25" t="s">
        <v>155</v>
      </c>
      <c r="AT156" s="25" t="s">
        <v>447</v>
      </c>
      <c r="AU156" s="25" t="s">
        <v>84</v>
      </c>
      <c r="AY156" s="25" t="s">
        <v>139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25" t="s">
        <v>82</v>
      </c>
      <c r="BK156" s="236">
        <f>ROUND(I156*H156,2)</f>
        <v>0</v>
      </c>
      <c r="BL156" s="25" t="s">
        <v>144</v>
      </c>
      <c r="BM156" s="25" t="s">
        <v>641</v>
      </c>
    </row>
    <row r="157" s="12" customFormat="1">
      <c r="B157" s="254"/>
      <c r="C157" s="255"/>
      <c r="D157" s="237" t="s">
        <v>421</v>
      </c>
      <c r="E157" s="256" t="s">
        <v>21</v>
      </c>
      <c r="F157" s="257" t="s">
        <v>642</v>
      </c>
      <c r="G157" s="255"/>
      <c r="H157" s="258">
        <v>0.29199999999999998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421</v>
      </c>
      <c r="AU157" s="264" t="s">
        <v>84</v>
      </c>
      <c r="AV157" s="12" t="s">
        <v>84</v>
      </c>
      <c r="AW157" s="12" t="s">
        <v>38</v>
      </c>
      <c r="AX157" s="12" t="s">
        <v>82</v>
      </c>
      <c r="AY157" s="264" t="s">
        <v>139</v>
      </c>
    </row>
    <row r="158" s="10" customFormat="1" ht="29.88" customHeight="1">
      <c r="B158" s="211"/>
      <c r="C158" s="212"/>
      <c r="D158" s="213" t="s">
        <v>73</v>
      </c>
      <c r="E158" s="295" t="s">
        <v>144</v>
      </c>
      <c r="F158" s="295" t="s">
        <v>643</v>
      </c>
      <c r="G158" s="212"/>
      <c r="H158" s="212"/>
      <c r="I158" s="215"/>
      <c r="J158" s="296">
        <f>BK158</f>
        <v>0</v>
      </c>
      <c r="K158" s="212"/>
      <c r="L158" s="217"/>
      <c r="M158" s="218"/>
      <c r="N158" s="219"/>
      <c r="O158" s="219"/>
      <c r="P158" s="220">
        <f>SUM(P159:P166)</f>
        <v>0</v>
      </c>
      <c r="Q158" s="219"/>
      <c r="R158" s="220">
        <f>SUM(R159:R166)</f>
        <v>14.335923060000003</v>
      </c>
      <c r="S158" s="219"/>
      <c r="T158" s="221">
        <f>SUM(T159:T166)</f>
        <v>0</v>
      </c>
      <c r="AR158" s="222" t="s">
        <v>82</v>
      </c>
      <c r="AT158" s="223" t="s">
        <v>73</v>
      </c>
      <c r="AU158" s="223" t="s">
        <v>82</v>
      </c>
      <c r="AY158" s="222" t="s">
        <v>139</v>
      </c>
      <c r="BK158" s="224">
        <f>SUM(BK159:BK166)</f>
        <v>0</v>
      </c>
    </row>
    <row r="159" s="1" customFormat="1" ht="16.5" customHeight="1">
      <c r="B159" s="47"/>
      <c r="C159" s="225" t="s">
        <v>241</v>
      </c>
      <c r="D159" s="225" t="s">
        <v>140</v>
      </c>
      <c r="E159" s="226" t="s">
        <v>644</v>
      </c>
      <c r="F159" s="227" t="s">
        <v>645</v>
      </c>
      <c r="G159" s="228" t="s">
        <v>143</v>
      </c>
      <c r="H159" s="229">
        <v>7.5780000000000003</v>
      </c>
      <c r="I159" s="230"/>
      <c r="J159" s="231">
        <f>ROUND(I159*H159,2)</f>
        <v>0</v>
      </c>
      <c r="K159" s="227" t="s">
        <v>21</v>
      </c>
      <c r="L159" s="73"/>
      <c r="M159" s="232" t="s">
        <v>21</v>
      </c>
      <c r="N159" s="233" t="s">
        <v>45</v>
      </c>
      <c r="O159" s="48"/>
      <c r="P159" s="234">
        <f>O159*H159</f>
        <v>0</v>
      </c>
      <c r="Q159" s="234">
        <v>1.8907700000000001</v>
      </c>
      <c r="R159" s="234">
        <f>Q159*H159</f>
        <v>14.328255060000002</v>
      </c>
      <c r="S159" s="234">
        <v>0</v>
      </c>
      <c r="T159" s="235">
        <f>S159*H159</f>
        <v>0</v>
      </c>
      <c r="AR159" s="25" t="s">
        <v>144</v>
      </c>
      <c r="AT159" s="25" t="s">
        <v>140</v>
      </c>
      <c r="AU159" s="25" t="s">
        <v>84</v>
      </c>
      <c r="AY159" s="25" t="s">
        <v>139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25" t="s">
        <v>82</v>
      </c>
      <c r="BK159" s="236">
        <f>ROUND(I159*H159,2)</f>
        <v>0</v>
      </c>
      <c r="BL159" s="25" t="s">
        <v>144</v>
      </c>
      <c r="BM159" s="25" t="s">
        <v>646</v>
      </c>
    </row>
    <row r="160" s="12" customFormat="1">
      <c r="B160" s="254"/>
      <c r="C160" s="255"/>
      <c r="D160" s="237" t="s">
        <v>421</v>
      </c>
      <c r="E160" s="256" t="s">
        <v>21</v>
      </c>
      <c r="F160" s="257" t="s">
        <v>647</v>
      </c>
      <c r="G160" s="255"/>
      <c r="H160" s="258">
        <v>6.0780000000000003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421</v>
      </c>
      <c r="AU160" s="264" t="s">
        <v>84</v>
      </c>
      <c r="AV160" s="12" t="s">
        <v>84</v>
      </c>
      <c r="AW160" s="12" t="s">
        <v>38</v>
      </c>
      <c r="AX160" s="12" t="s">
        <v>74</v>
      </c>
      <c r="AY160" s="264" t="s">
        <v>139</v>
      </c>
    </row>
    <row r="161" s="12" customFormat="1">
      <c r="B161" s="254"/>
      <c r="C161" s="255"/>
      <c r="D161" s="237" t="s">
        <v>421</v>
      </c>
      <c r="E161" s="256" t="s">
        <v>21</v>
      </c>
      <c r="F161" s="257" t="s">
        <v>648</v>
      </c>
      <c r="G161" s="255"/>
      <c r="H161" s="258">
        <v>1.5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421</v>
      </c>
      <c r="AU161" s="264" t="s">
        <v>84</v>
      </c>
      <c r="AV161" s="12" t="s">
        <v>84</v>
      </c>
      <c r="AW161" s="12" t="s">
        <v>38</v>
      </c>
      <c r="AX161" s="12" t="s">
        <v>74</v>
      </c>
      <c r="AY161" s="264" t="s">
        <v>139</v>
      </c>
    </row>
    <row r="162" s="13" customFormat="1">
      <c r="B162" s="265"/>
      <c r="C162" s="266"/>
      <c r="D162" s="237" t="s">
        <v>421</v>
      </c>
      <c r="E162" s="267" t="s">
        <v>21</v>
      </c>
      <c r="F162" s="268" t="s">
        <v>426</v>
      </c>
      <c r="G162" s="266"/>
      <c r="H162" s="269">
        <v>7.5780000000000003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421</v>
      </c>
      <c r="AU162" s="275" t="s">
        <v>84</v>
      </c>
      <c r="AV162" s="13" t="s">
        <v>144</v>
      </c>
      <c r="AW162" s="13" t="s">
        <v>38</v>
      </c>
      <c r="AX162" s="13" t="s">
        <v>82</v>
      </c>
      <c r="AY162" s="275" t="s">
        <v>139</v>
      </c>
    </row>
    <row r="163" s="1" customFormat="1" ht="16.5" customHeight="1">
      <c r="B163" s="47"/>
      <c r="C163" s="225" t="s">
        <v>193</v>
      </c>
      <c r="D163" s="225" t="s">
        <v>140</v>
      </c>
      <c r="E163" s="226" t="s">
        <v>649</v>
      </c>
      <c r="F163" s="227" t="s">
        <v>650</v>
      </c>
      <c r="G163" s="228" t="s">
        <v>143</v>
      </c>
      <c r="H163" s="229">
        <v>0.17499999999999999</v>
      </c>
      <c r="I163" s="230"/>
      <c r="J163" s="231">
        <f>ROUND(I163*H163,2)</f>
        <v>0</v>
      </c>
      <c r="K163" s="227" t="s">
        <v>21</v>
      </c>
      <c r="L163" s="73"/>
      <c r="M163" s="232" t="s">
        <v>21</v>
      </c>
      <c r="N163" s="233" t="s">
        <v>45</v>
      </c>
      <c r="O163" s="4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5" t="s">
        <v>144</v>
      </c>
      <c r="AT163" s="25" t="s">
        <v>140</v>
      </c>
      <c r="AU163" s="25" t="s">
        <v>84</v>
      </c>
      <c r="AY163" s="25" t="s">
        <v>139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25" t="s">
        <v>82</v>
      </c>
      <c r="BK163" s="236">
        <f>ROUND(I163*H163,2)</f>
        <v>0</v>
      </c>
      <c r="BL163" s="25" t="s">
        <v>144</v>
      </c>
      <c r="BM163" s="25" t="s">
        <v>651</v>
      </c>
    </row>
    <row r="164" s="12" customFormat="1">
      <c r="B164" s="254"/>
      <c r="C164" s="255"/>
      <c r="D164" s="237" t="s">
        <v>421</v>
      </c>
      <c r="E164" s="256" t="s">
        <v>21</v>
      </c>
      <c r="F164" s="257" t="s">
        <v>652</v>
      </c>
      <c r="G164" s="255"/>
      <c r="H164" s="258">
        <v>0.17499999999999999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AT164" s="264" t="s">
        <v>421</v>
      </c>
      <c r="AU164" s="264" t="s">
        <v>84</v>
      </c>
      <c r="AV164" s="12" t="s">
        <v>84</v>
      </c>
      <c r="AW164" s="12" t="s">
        <v>38</v>
      </c>
      <c r="AX164" s="12" t="s">
        <v>82</v>
      </c>
      <c r="AY164" s="264" t="s">
        <v>139</v>
      </c>
    </row>
    <row r="165" s="1" customFormat="1" ht="16.5" customHeight="1">
      <c r="B165" s="47"/>
      <c r="C165" s="225" t="s">
        <v>248</v>
      </c>
      <c r="D165" s="225" t="s">
        <v>140</v>
      </c>
      <c r="E165" s="226" t="s">
        <v>653</v>
      </c>
      <c r="F165" s="227" t="s">
        <v>654</v>
      </c>
      <c r="G165" s="228" t="s">
        <v>147</v>
      </c>
      <c r="H165" s="229">
        <v>1.2</v>
      </c>
      <c r="I165" s="230"/>
      <c r="J165" s="231">
        <f>ROUND(I165*H165,2)</f>
        <v>0</v>
      </c>
      <c r="K165" s="227" t="s">
        <v>21</v>
      </c>
      <c r="L165" s="73"/>
      <c r="M165" s="232" t="s">
        <v>21</v>
      </c>
      <c r="N165" s="233" t="s">
        <v>45</v>
      </c>
      <c r="O165" s="48"/>
      <c r="P165" s="234">
        <f>O165*H165</f>
        <v>0</v>
      </c>
      <c r="Q165" s="234">
        <v>0.0063899999999999998</v>
      </c>
      <c r="R165" s="234">
        <f>Q165*H165</f>
        <v>0.0076679999999999995</v>
      </c>
      <c r="S165" s="234">
        <v>0</v>
      </c>
      <c r="T165" s="235">
        <f>S165*H165</f>
        <v>0</v>
      </c>
      <c r="AR165" s="25" t="s">
        <v>144</v>
      </c>
      <c r="AT165" s="25" t="s">
        <v>140</v>
      </c>
      <c r="AU165" s="25" t="s">
        <v>84</v>
      </c>
      <c r="AY165" s="25" t="s">
        <v>139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25" t="s">
        <v>82</v>
      </c>
      <c r="BK165" s="236">
        <f>ROUND(I165*H165,2)</f>
        <v>0</v>
      </c>
      <c r="BL165" s="25" t="s">
        <v>144</v>
      </c>
      <c r="BM165" s="25" t="s">
        <v>655</v>
      </c>
    </row>
    <row r="166" s="12" customFormat="1">
      <c r="B166" s="254"/>
      <c r="C166" s="255"/>
      <c r="D166" s="237" t="s">
        <v>421</v>
      </c>
      <c r="E166" s="256" t="s">
        <v>21</v>
      </c>
      <c r="F166" s="257" t="s">
        <v>656</v>
      </c>
      <c r="G166" s="255"/>
      <c r="H166" s="258">
        <v>1.2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421</v>
      </c>
      <c r="AU166" s="264" t="s">
        <v>84</v>
      </c>
      <c r="AV166" s="12" t="s">
        <v>84</v>
      </c>
      <c r="AW166" s="12" t="s">
        <v>38</v>
      </c>
      <c r="AX166" s="12" t="s">
        <v>82</v>
      </c>
      <c r="AY166" s="264" t="s">
        <v>139</v>
      </c>
    </row>
    <row r="167" s="10" customFormat="1" ht="29.88" customHeight="1">
      <c r="B167" s="211"/>
      <c r="C167" s="212"/>
      <c r="D167" s="213" t="s">
        <v>73</v>
      </c>
      <c r="E167" s="295" t="s">
        <v>156</v>
      </c>
      <c r="F167" s="295" t="s">
        <v>657</v>
      </c>
      <c r="G167" s="212"/>
      <c r="H167" s="212"/>
      <c r="I167" s="215"/>
      <c r="J167" s="296">
        <f>BK167</f>
        <v>0</v>
      </c>
      <c r="K167" s="212"/>
      <c r="L167" s="217"/>
      <c r="M167" s="218"/>
      <c r="N167" s="219"/>
      <c r="O167" s="219"/>
      <c r="P167" s="220">
        <f>SUM(P168:P174)</f>
        <v>0</v>
      </c>
      <c r="Q167" s="219"/>
      <c r="R167" s="220">
        <f>SUM(R168:R174)</f>
        <v>0.0067199999999999994</v>
      </c>
      <c r="S167" s="219"/>
      <c r="T167" s="221">
        <f>SUM(T168:T174)</f>
        <v>0</v>
      </c>
      <c r="AR167" s="222" t="s">
        <v>82</v>
      </c>
      <c r="AT167" s="223" t="s">
        <v>73</v>
      </c>
      <c r="AU167" s="223" t="s">
        <v>82</v>
      </c>
      <c r="AY167" s="222" t="s">
        <v>139</v>
      </c>
      <c r="BK167" s="224">
        <f>SUM(BK168:BK174)</f>
        <v>0</v>
      </c>
    </row>
    <row r="168" s="1" customFormat="1" ht="16.5" customHeight="1">
      <c r="B168" s="47"/>
      <c r="C168" s="225" t="s">
        <v>196</v>
      </c>
      <c r="D168" s="225" t="s">
        <v>140</v>
      </c>
      <c r="E168" s="226" t="s">
        <v>658</v>
      </c>
      <c r="F168" s="227" t="s">
        <v>659</v>
      </c>
      <c r="G168" s="228" t="s">
        <v>147</v>
      </c>
      <c r="H168" s="229">
        <v>1</v>
      </c>
      <c r="I168" s="230"/>
      <c r="J168" s="231">
        <f>ROUND(I168*H168,2)</f>
        <v>0</v>
      </c>
      <c r="K168" s="227" t="s">
        <v>21</v>
      </c>
      <c r="L168" s="73"/>
      <c r="M168" s="232" t="s">
        <v>21</v>
      </c>
      <c r="N168" s="233" t="s">
        <v>45</v>
      </c>
      <c r="O168" s="4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AR168" s="25" t="s">
        <v>144</v>
      </c>
      <c r="AT168" s="25" t="s">
        <v>140</v>
      </c>
      <c r="AU168" s="25" t="s">
        <v>84</v>
      </c>
      <c r="AY168" s="25" t="s">
        <v>139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25" t="s">
        <v>82</v>
      </c>
      <c r="BK168" s="236">
        <f>ROUND(I168*H168,2)</f>
        <v>0</v>
      </c>
      <c r="BL168" s="25" t="s">
        <v>144</v>
      </c>
      <c r="BM168" s="25" t="s">
        <v>660</v>
      </c>
    </row>
    <row r="169" s="12" customFormat="1">
      <c r="B169" s="254"/>
      <c r="C169" s="255"/>
      <c r="D169" s="237" t="s">
        <v>421</v>
      </c>
      <c r="E169" s="256" t="s">
        <v>21</v>
      </c>
      <c r="F169" s="257" t="s">
        <v>661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421</v>
      </c>
      <c r="AU169" s="264" t="s">
        <v>84</v>
      </c>
      <c r="AV169" s="12" t="s">
        <v>84</v>
      </c>
      <c r="AW169" s="12" t="s">
        <v>38</v>
      </c>
      <c r="AX169" s="12" t="s">
        <v>82</v>
      </c>
      <c r="AY169" s="264" t="s">
        <v>139</v>
      </c>
    </row>
    <row r="170" s="1" customFormat="1" ht="16.5" customHeight="1">
      <c r="B170" s="47"/>
      <c r="C170" s="225" t="s">
        <v>255</v>
      </c>
      <c r="D170" s="225" t="s">
        <v>140</v>
      </c>
      <c r="E170" s="226" t="s">
        <v>662</v>
      </c>
      <c r="F170" s="227" t="s">
        <v>663</v>
      </c>
      <c r="G170" s="228" t="s">
        <v>147</v>
      </c>
      <c r="H170" s="229">
        <v>1</v>
      </c>
      <c r="I170" s="230"/>
      <c r="J170" s="231">
        <f>ROUND(I170*H170,2)</f>
        <v>0</v>
      </c>
      <c r="K170" s="227" t="s">
        <v>21</v>
      </c>
      <c r="L170" s="73"/>
      <c r="M170" s="232" t="s">
        <v>21</v>
      </c>
      <c r="N170" s="233" t="s">
        <v>45</v>
      </c>
      <c r="O170" s="4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AR170" s="25" t="s">
        <v>144</v>
      </c>
      <c r="AT170" s="25" t="s">
        <v>140</v>
      </c>
      <c r="AU170" s="25" t="s">
        <v>84</v>
      </c>
      <c r="AY170" s="25" t="s">
        <v>139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25" t="s">
        <v>82</v>
      </c>
      <c r="BK170" s="236">
        <f>ROUND(I170*H170,2)</f>
        <v>0</v>
      </c>
      <c r="BL170" s="25" t="s">
        <v>144</v>
      </c>
      <c r="BM170" s="25" t="s">
        <v>664</v>
      </c>
    </row>
    <row r="171" s="1" customFormat="1" ht="25.5" customHeight="1">
      <c r="B171" s="47"/>
      <c r="C171" s="225" t="s">
        <v>200</v>
      </c>
      <c r="D171" s="225" t="s">
        <v>140</v>
      </c>
      <c r="E171" s="226" t="s">
        <v>665</v>
      </c>
      <c r="F171" s="227" t="s">
        <v>666</v>
      </c>
      <c r="G171" s="228" t="s">
        <v>147</v>
      </c>
      <c r="H171" s="229">
        <v>1</v>
      </c>
      <c r="I171" s="230"/>
      <c r="J171" s="231">
        <f>ROUND(I171*H171,2)</f>
        <v>0</v>
      </c>
      <c r="K171" s="227" t="s">
        <v>21</v>
      </c>
      <c r="L171" s="73"/>
      <c r="M171" s="232" t="s">
        <v>21</v>
      </c>
      <c r="N171" s="233" t="s">
        <v>45</v>
      </c>
      <c r="O171" s="48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AR171" s="25" t="s">
        <v>144</v>
      </c>
      <c r="AT171" s="25" t="s">
        <v>140</v>
      </c>
      <c r="AU171" s="25" t="s">
        <v>84</v>
      </c>
      <c r="AY171" s="25" t="s">
        <v>139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25" t="s">
        <v>82</v>
      </c>
      <c r="BK171" s="236">
        <f>ROUND(I171*H171,2)</f>
        <v>0</v>
      </c>
      <c r="BL171" s="25" t="s">
        <v>144</v>
      </c>
      <c r="BM171" s="25" t="s">
        <v>667</v>
      </c>
    </row>
    <row r="172" s="1" customFormat="1" ht="16.5" customHeight="1">
      <c r="B172" s="47"/>
      <c r="C172" s="225" t="s">
        <v>264</v>
      </c>
      <c r="D172" s="225" t="s">
        <v>140</v>
      </c>
      <c r="E172" s="226" t="s">
        <v>668</v>
      </c>
      <c r="F172" s="227" t="s">
        <v>669</v>
      </c>
      <c r="G172" s="228" t="s">
        <v>147</v>
      </c>
      <c r="H172" s="229">
        <v>1</v>
      </c>
      <c r="I172" s="230"/>
      <c r="J172" s="231">
        <f>ROUND(I172*H172,2)</f>
        <v>0</v>
      </c>
      <c r="K172" s="227" t="s">
        <v>21</v>
      </c>
      <c r="L172" s="73"/>
      <c r="M172" s="232" t="s">
        <v>21</v>
      </c>
      <c r="N172" s="233" t="s">
        <v>45</v>
      </c>
      <c r="O172" s="48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AR172" s="25" t="s">
        <v>144</v>
      </c>
      <c r="AT172" s="25" t="s">
        <v>140</v>
      </c>
      <c r="AU172" s="25" t="s">
        <v>84</v>
      </c>
      <c r="AY172" s="25" t="s">
        <v>139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25" t="s">
        <v>82</v>
      </c>
      <c r="BK172" s="236">
        <f>ROUND(I172*H172,2)</f>
        <v>0</v>
      </c>
      <c r="BL172" s="25" t="s">
        <v>144</v>
      </c>
      <c r="BM172" s="25" t="s">
        <v>670</v>
      </c>
    </row>
    <row r="173" s="1" customFormat="1" ht="25.5" customHeight="1">
      <c r="B173" s="47"/>
      <c r="C173" s="225" t="s">
        <v>203</v>
      </c>
      <c r="D173" s="225" t="s">
        <v>140</v>
      </c>
      <c r="E173" s="226" t="s">
        <v>671</v>
      </c>
      <c r="F173" s="227" t="s">
        <v>672</v>
      </c>
      <c r="G173" s="228" t="s">
        <v>147</v>
      </c>
      <c r="H173" s="229">
        <v>1</v>
      </c>
      <c r="I173" s="230"/>
      <c r="J173" s="231">
        <f>ROUND(I173*H173,2)</f>
        <v>0</v>
      </c>
      <c r="K173" s="227" t="s">
        <v>21</v>
      </c>
      <c r="L173" s="73"/>
      <c r="M173" s="232" t="s">
        <v>21</v>
      </c>
      <c r="N173" s="233" t="s">
        <v>45</v>
      </c>
      <c r="O173" s="48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AR173" s="25" t="s">
        <v>144</v>
      </c>
      <c r="AT173" s="25" t="s">
        <v>140</v>
      </c>
      <c r="AU173" s="25" t="s">
        <v>84</v>
      </c>
      <c r="AY173" s="25" t="s">
        <v>139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25" t="s">
        <v>82</v>
      </c>
      <c r="BK173" s="236">
        <f>ROUND(I173*H173,2)</f>
        <v>0</v>
      </c>
      <c r="BL173" s="25" t="s">
        <v>144</v>
      </c>
      <c r="BM173" s="25" t="s">
        <v>673</v>
      </c>
    </row>
    <row r="174" s="1" customFormat="1" ht="25.5" customHeight="1">
      <c r="B174" s="47"/>
      <c r="C174" s="225" t="s">
        <v>271</v>
      </c>
      <c r="D174" s="225" t="s">
        <v>140</v>
      </c>
      <c r="E174" s="226" t="s">
        <v>674</v>
      </c>
      <c r="F174" s="227" t="s">
        <v>675</v>
      </c>
      <c r="G174" s="228" t="s">
        <v>222</v>
      </c>
      <c r="H174" s="229">
        <v>3</v>
      </c>
      <c r="I174" s="230"/>
      <c r="J174" s="231">
        <f>ROUND(I174*H174,2)</f>
        <v>0</v>
      </c>
      <c r="K174" s="227" t="s">
        <v>21</v>
      </c>
      <c r="L174" s="73"/>
      <c r="M174" s="232" t="s">
        <v>21</v>
      </c>
      <c r="N174" s="233" t="s">
        <v>45</v>
      </c>
      <c r="O174" s="48"/>
      <c r="P174" s="234">
        <f>O174*H174</f>
        <v>0</v>
      </c>
      <c r="Q174" s="234">
        <v>0.0022399999999999998</v>
      </c>
      <c r="R174" s="234">
        <f>Q174*H174</f>
        <v>0.0067199999999999994</v>
      </c>
      <c r="S174" s="234">
        <v>0</v>
      </c>
      <c r="T174" s="235">
        <f>S174*H174</f>
        <v>0</v>
      </c>
      <c r="AR174" s="25" t="s">
        <v>144</v>
      </c>
      <c r="AT174" s="25" t="s">
        <v>140</v>
      </c>
      <c r="AU174" s="25" t="s">
        <v>84</v>
      </c>
      <c r="AY174" s="25" t="s">
        <v>139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25" t="s">
        <v>82</v>
      </c>
      <c r="BK174" s="236">
        <f>ROUND(I174*H174,2)</f>
        <v>0</v>
      </c>
      <c r="BL174" s="25" t="s">
        <v>144</v>
      </c>
      <c r="BM174" s="25" t="s">
        <v>676</v>
      </c>
    </row>
    <row r="175" s="10" customFormat="1" ht="29.88" customHeight="1">
      <c r="B175" s="211"/>
      <c r="C175" s="212"/>
      <c r="D175" s="213" t="s">
        <v>73</v>
      </c>
      <c r="E175" s="295" t="s">
        <v>155</v>
      </c>
      <c r="F175" s="295" t="s">
        <v>677</v>
      </c>
      <c r="G175" s="212"/>
      <c r="H175" s="212"/>
      <c r="I175" s="215"/>
      <c r="J175" s="296">
        <f>BK175</f>
        <v>0</v>
      </c>
      <c r="K175" s="212"/>
      <c r="L175" s="217"/>
      <c r="M175" s="218"/>
      <c r="N175" s="219"/>
      <c r="O175" s="219"/>
      <c r="P175" s="220">
        <f>SUM(P176:P222)</f>
        <v>0</v>
      </c>
      <c r="Q175" s="219"/>
      <c r="R175" s="220">
        <f>SUM(R176:R222)</f>
        <v>2.9936958000000002</v>
      </c>
      <c r="S175" s="219"/>
      <c r="T175" s="221">
        <f>SUM(T176:T222)</f>
        <v>0</v>
      </c>
      <c r="AR175" s="222" t="s">
        <v>82</v>
      </c>
      <c r="AT175" s="223" t="s">
        <v>73</v>
      </c>
      <c r="AU175" s="223" t="s">
        <v>82</v>
      </c>
      <c r="AY175" s="222" t="s">
        <v>139</v>
      </c>
      <c r="BK175" s="224">
        <f>SUM(BK176:BK222)</f>
        <v>0</v>
      </c>
    </row>
    <row r="176" s="1" customFormat="1" ht="16.5" customHeight="1">
      <c r="B176" s="47"/>
      <c r="C176" s="225" t="s">
        <v>207</v>
      </c>
      <c r="D176" s="225" t="s">
        <v>140</v>
      </c>
      <c r="E176" s="226" t="s">
        <v>678</v>
      </c>
      <c r="F176" s="227" t="s">
        <v>679</v>
      </c>
      <c r="G176" s="228" t="s">
        <v>154</v>
      </c>
      <c r="H176" s="229">
        <v>1</v>
      </c>
      <c r="I176" s="230"/>
      <c r="J176" s="231">
        <f>ROUND(I176*H176,2)</f>
        <v>0</v>
      </c>
      <c r="K176" s="227" t="s">
        <v>21</v>
      </c>
      <c r="L176" s="73"/>
      <c r="M176" s="232" t="s">
        <v>21</v>
      </c>
      <c r="N176" s="233" t="s">
        <v>45</v>
      </c>
      <c r="O176" s="48"/>
      <c r="P176" s="234">
        <f>O176*H176</f>
        <v>0</v>
      </c>
      <c r="Q176" s="234">
        <v>0.0016100000000000001</v>
      </c>
      <c r="R176" s="234">
        <f>Q176*H176</f>
        <v>0.0016100000000000001</v>
      </c>
      <c r="S176" s="234">
        <v>0</v>
      </c>
      <c r="T176" s="235">
        <f>S176*H176</f>
        <v>0</v>
      </c>
      <c r="AR176" s="25" t="s">
        <v>144</v>
      </c>
      <c r="AT176" s="25" t="s">
        <v>140</v>
      </c>
      <c r="AU176" s="25" t="s">
        <v>84</v>
      </c>
      <c r="AY176" s="25" t="s">
        <v>139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25" t="s">
        <v>82</v>
      </c>
      <c r="BK176" s="236">
        <f>ROUND(I176*H176,2)</f>
        <v>0</v>
      </c>
      <c r="BL176" s="25" t="s">
        <v>144</v>
      </c>
      <c r="BM176" s="25" t="s">
        <v>680</v>
      </c>
    </row>
    <row r="177" s="1" customFormat="1" ht="16.5" customHeight="1">
      <c r="B177" s="47"/>
      <c r="C177" s="276" t="s">
        <v>278</v>
      </c>
      <c r="D177" s="276" t="s">
        <v>447</v>
      </c>
      <c r="E177" s="277" t="s">
        <v>681</v>
      </c>
      <c r="F177" s="278" t="s">
        <v>682</v>
      </c>
      <c r="G177" s="279" t="s">
        <v>154</v>
      </c>
      <c r="H177" s="280">
        <v>1.01</v>
      </c>
      <c r="I177" s="281"/>
      <c r="J177" s="282">
        <f>ROUND(I177*H177,2)</f>
        <v>0</v>
      </c>
      <c r="K177" s="278" t="s">
        <v>21</v>
      </c>
      <c r="L177" s="283"/>
      <c r="M177" s="284" t="s">
        <v>21</v>
      </c>
      <c r="N177" s="285" t="s">
        <v>45</v>
      </c>
      <c r="O177" s="48"/>
      <c r="P177" s="234">
        <f>O177*H177</f>
        <v>0</v>
      </c>
      <c r="Q177" s="234">
        <v>0.013400000000000001</v>
      </c>
      <c r="R177" s="234">
        <f>Q177*H177</f>
        <v>0.013534000000000001</v>
      </c>
      <c r="S177" s="234">
        <v>0</v>
      </c>
      <c r="T177" s="235">
        <f>S177*H177</f>
        <v>0</v>
      </c>
      <c r="AR177" s="25" t="s">
        <v>155</v>
      </c>
      <c r="AT177" s="25" t="s">
        <v>447</v>
      </c>
      <c r="AU177" s="25" t="s">
        <v>84</v>
      </c>
      <c r="AY177" s="25" t="s">
        <v>139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25" t="s">
        <v>82</v>
      </c>
      <c r="BK177" s="236">
        <f>ROUND(I177*H177,2)</f>
        <v>0</v>
      </c>
      <c r="BL177" s="25" t="s">
        <v>144</v>
      </c>
      <c r="BM177" s="25" t="s">
        <v>683</v>
      </c>
    </row>
    <row r="178" s="1" customFormat="1" ht="25.5" customHeight="1">
      <c r="B178" s="47"/>
      <c r="C178" s="225" t="s">
        <v>212</v>
      </c>
      <c r="D178" s="225" t="s">
        <v>140</v>
      </c>
      <c r="E178" s="226" t="s">
        <v>684</v>
      </c>
      <c r="F178" s="227" t="s">
        <v>685</v>
      </c>
      <c r="G178" s="228" t="s">
        <v>222</v>
      </c>
      <c r="H178" s="229">
        <v>15</v>
      </c>
      <c r="I178" s="230"/>
      <c r="J178" s="231">
        <f>ROUND(I178*H178,2)</f>
        <v>0</v>
      </c>
      <c r="K178" s="227" t="s">
        <v>21</v>
      </c>
      <c r="L178" s="73"/>
      <c r="M178" s="232" t="s">
        <v>21</v>
      </c>
      <c r="N178" s="233" t="s">
        <v>45</v>
      </c>
      <c r="O178" s="48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AR178" s="25" t="s">
        <v>144</v>
      </c>
      <c r="AT178" s="25" t="s">
        <v>140</v>
      </c>
      <c r="AU178" s="25" t="s">
        <v>84</v>
      </c>
      <c r="AY178" s="25" t="s">
        <v>139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25" t="s">
        <v>82</v>
      </c>
      <c r="BK178" s="236">
        <f>ROUND(I178*H178,2)</f>
        <v>0</v>
      </c>
      <c r="BL178" s="25" t="s">
        <v>144</v>
      </c>
      <c r="BM178" s="25" t="s">
        <v>686</v>
      </c>
    </row>
    <row r="179" s="1" customFormat="1" ht="16.5" customHeight="1">
      <c r="B179" s="47"/>
      <c r="C179" s="276" t="s">
        <v>285</v>
      </c>
      <c r="D179" s="276" t="s">
        <v>447</v>
      </c>
      <c r="E179" s="277" t="s">
        <v>687</v>
      </c>
      <c r="F179" s="278" t="s">
        <v>688</v>
      </c>
      <c r="G179" s="279" t="s">
        <v>222</v>
      </c>
      <c r="H179" s="280">
        <v>15.225</v>
      </c>
      <c r="I179" s="281"/>
      <c r="J179" s="282">
        <f>ROUND(I179*H179,2)</f>
        <v>0</v>
      </c>
      <c r="K179" s="278" t="s">
        <v>21</v>
      </c>
      <c r="L179" s="283"/>
      <c r="M179" s="284" t="s">
        <v>21</v>
      </c>
      <c r="N179" s="285" t="s">
        <v>45</v>
      </c>
      <c r="O179" s="48"/>
      <c r="P179" s="234">
        <f>O179*H179</f>
        <v>0</v>
      </c>
      <c r="Q179" s="234">
        <v>0.0011000000000000001</v>
      </c>
      <c r="R179" s="234">
        <f>Q179*H179</f>
        <v>0.016747500000000002</v>
      </c>
      <c r="S179" s="234">
        <v>0</v>
      </c>
      <c r="T179" s="235">
        <f>S179*H179</f>
        <v>0</v>
      </c>
      <c r="AR179" s="25" t="s">
        <v>155</v>
      </c>
      <c r="AT179" s="25" t="s">
        <v>447</v>
      </c>
      <c r="AU179" s="25" t="s">
        <v>84</v>
      </c>
      <c r="AY179" s="25" t="s">
        <v>139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25" t="s">
        <v>82</v>
      </c>
      <c r="BK179" s="236">
        <f>ROUND(I179*H179,2)</f>
        <v>0</v>
      </c>
      <c r="BL179" s="25" t="s">
        <v>144</v>
      </c>
      <c r="BM179" s="25" t="s">
        <v>689</v>
      </c>
    </row>
    <row r="180" s="12" customFormat="1">
      <c r="B180" s="254"/>
      <c r="C180" s="255"/>
      <c r="D180" s="237" t="s">
        <v>421</v>
      </c>
      <c r="E180" s="256" t="s">
        <v>21</v>
      </c>
      <c r="F180" s="257" t="s">
        <v>690</v>
      </c>
      <c r="G180" s="255"/>
      <c r="H180" s="258">
        <v>15.225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421</v>
      </c>
      <c r="AU180" s="264" t="s">
        <v>84</v>
      </c>
      <c r="AV180" s="12" t="s">
        <v>84</v>
      </c>
      <c r="AW180" s="12" t="s">
        <v>38</v>
      </c>
      <c r="AX180" s="12" t="s">
        <v>82</v>
      </c>
      <c r="AY180" s="264" t="s">
        <v>139</v>
      </c>
    </row>
    <row r="181" s="1" customFormat="1" ht="25.5" customHeight="1">
      <c r="B181" s="47"/>
      <c r="C181" s="225" t="s">
        <v>215</v>
      </c>
      <c r="D181" s="225" t="s">
        <v>140</v>
      </c>
      <c r="E181" s="226" t="s">
        <v>691</v>
      </c>
      <c r="F181" s="227" t="s">
        <v>692</v>
      </c>
      <c r="G181" s="228" t="s">
        <v>222</v>
      </c>
      <c r="H181" s="229">
        <v>60.799999999999997</v>
      </c>
      <c r="I181" s="230"/>
      <c r="J181" s="231">
        <f>ROUND(I181*H181,2)</f>
        <v>0</v>
      </c>
      <c r="K181" s="227" t="s">
        <v>21</v>
      </c>
      <c r="L181" s="73"/>
      <c r="M181" s="232" t="s">
        <v>21</v>
      </c>
      <c r="N181" s="233" t="s">
        <v>45</v>
      </c>
      <c r="O181" s="48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AR181" s="25" t="s">
        <v>144</v>
      </c>
      <c r="AT181" s="25" t="s">
        <v>140</v>
      </c>
      <c r="AU181" s="25" t="s">
        <v>84</v>
      </c>
      <c r="AY181" s="25" t="s">
        <v>139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25" t="s">
        <v>82</v>
      </c>
      <c r="BK181" s="236">
        <f>ROUND(I181*H181,2)</f>
        <v>0</v>
      </c>
      <c r="BL181" s="25" t="s">
        <v>144</v>
      </c>
      <c r="BM181" s="25" t="s">
        <v>693</v>
      </c>
    </row>
    <row r="182" s="1" customFormat="1" ht="25.5" customHeight="1">
      <c r="B182" s="47"/>
      <c r="C182" s="276" t="s">
        <v>292</v>
      </c>
      <c r="D182" s="276" t="s">
        <v>447</v>
      </c>
      <c r="E182" s="277" t="s">
        <v>694</v>
      </c>
      <c r="F182" s="278" t="s">
        <v>695</v>
      </c>
      <c r="G182" s="279" t="s">
        <v>222</v>
      </c>
      <c r="H182" s="280">
        <v>61.712000000000003</v>
      </c>
      <c r="I182" s="281"/>
      <c r="J182" s="282">
        <f>ROUND(I182*H182,2)</f>
        <v>0</v>
      </c>
      <c r="K182" s="278" t="s">
        <v>21</v>
      </c>
      <c r="L182" s="283"/>
      <c r="M182" s="284" t="s">
        <v>21</v>
      </c>
      <c r="N182" s="285" t="s">
        <v>45</v>
      </c>
      <c r="O182" s="48"/>
      <c r="P182" s="234">
        <f>O182*H182</f>
        <v>0</v>
      </c>
      <c r="Q182" s="234">
        <v>0.0020999999999999999</v>
      </c>
      <c r="R182" s="234">
        <f>Q182*H182</f>
        <v>0.12959519999999999</v>
      </c>
      <c r="S182" s="234">
        <v>0</v>
      </c>
      <c r="T182" s="235">
        <f>S182*H182</f>
        <v>0</v>
      </c>
      <c r="AR182" s="25" t="s">
        <v>155</v>
      </c>
      <c r="AT182" s="25" t="s">
        <v>447</v>
      </c>
      <c r="AU182" s="25" t="s">
        <v>84</v>
      </c>
      <c r="AY182" s="25" t="s">
        <v>139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25" t="s">
        <v>82</v>
      </c>
      <c r="BK182" s="236">
        <f>ROUND(I182*H182,2)</f>
        <v>0</v>
      </c>
      <c r="BL182" s="25" t="s">
        <v>144</v>
      </c>
      <c r="BM182" s="25" t="s">
        <v>696</v>
      </c>
    </row>
    <row r="183" s="12" customFormat="1">
      <c r="B183" s="254"/>
      <c r="C183" s="255"/>
      <c r="D183" s="237" t="s">
        <v>421</v>
      </c>
      <c r="E183" s="256" t="s">
        <v>21</v>
      </c>
      <c r="F183" s="257" t="s">
        <v>697</v>
      </c>
      <c r="G183" s="255"/>
      <c r="H183" s="258">
        <v>61.712000000000003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421</v>
      </c>
      <c r="AU183" s="264" t="s">
        <v>84</v>
      </c>
      <c r="AV183" s="12" t="s">
        <v>84</v>
      </c>
      <c r="AW183" s="12" t="s">
        <v>38</v>
      </c>
      <c r="AX183" s="12" t="s">
        <v>82</v>
      </c>
      <c r="AY183" s="264" t="s">
        <v>139</v>
      </c>
    </row>
    <row r="184" s="1" customFormat="1" ht="16.5" customHeight="1">
      <c r="B184" s="47"/>
      <c r="C184" s="225" t="s">
        <v>218</v>
      </c>
      <c r="D184" s="225" t="s">
        <v>140</v>
      </c>
      <c r="E184" s="226" t="s">
        <v>698</v>
      </c>
      <c r="F184" s="227" t="s">
        <v>699</v>
      </c>
      <c r="G184" s="228" t="s">
        <v>154</v>
      </c>
      <c r="H184" s="229">
        <v>2</v>
      </c>
      <c r="I184" s="230"/>
      <c r="J184" s="231">
        <f>ROUND(I184*H184,2)</f>
        <v>0</v>
      </c>
      <c r="K184" s="227" t="s">
        <v>21</v>
      </c>
      <c r="L184" s="73"/>
      <c r="M184" s="232" t="s">
        <v>21</v>
      </c>
      <c r="N184" s="233" t="s">
        <v>45</v>
      </c>
      <c r="O184" s="48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AR184" s="25" t="s">
        <v>144</v>
      </c>
      <c r="AT184" s="25" t="s">
        <v>140</v>
      </c>
      <c r="AU184" s="25" t="s">
        <v>84</v>
      </c>
      <c r="AY184" s="25" t="s">
        <v>139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25" t="s">
        <v>82</v>
      </c>
      <c r="BK184" s="236">
        <f>ROUND(I184*H184,2)</f>
        <v>0</v>
      </c>
      <c r="BL184" s="25" t="s">
        <v>144</v>
      </c>
      <c r="BM184" s="25" t="s">
        <v>700</v>
      </c>
    </row>
    <row r="185" s="12" customFormat="1">
      <c r="B185" s="254"/>
      <c r="C185" s="255"/>
      <c r="D185" s="237" t="s">
        <v>421</v>
      </c>
      <c r="E185" s="256" t="s">
        <v>21</v>
      </c>
      <c r="F185" s="257" t="s">
        <v>701</v>
      </c>
      <c r="G185" s="255"/>
      <c r="H185" s="258">
        <v>2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421</v>
      </c>
      <c r="AU185" s="264" t="s">
        <v>84</v>
      </c>
      <c r="AV185" s="12" t="s">
        <v>84</v>
      </c>
      <c r="AW185" s="12" t="s">
        <v>38</v>
      </c>
      <c r="AX185" s="12" t="s">
        <v>82</v>
      </c>
      <c r="AY185" s="264" t="s">
        <v>139</v>
      </c>
    </row>
    <row r="186" s="1" customFormat="1" ht="16.5" customHeight="1">
      <c r="B186" s="47"/>
      <c r="C186" s="276" t="s">
        <v>299</v>
      </c>
      <c r="D186" s="276" t="s">
        <v>447</v>
      </c>
      <c r="E186" s="277" t="s">
        <v>702</v>
      </c>
      <c r="F186" s="278" t="s">
        <v>703</v>
      </c>
      <c r="G186" s="279" t="s">
        <v>154</v>
      </c>
      <c r="H186" s="280">
        <v>2.0299999999999998</v>
      </c>
      <c r="I186" s="281"/>
      <c r="J186" s="282">
        <f>ROUND(I186*H186,2)</f>
        <v>0</v>
      </c>
      <c r="K186" s="278" t="s">
        <v>21</v>
      </c>
      <c r="L186" s="283"/>
      <c r="M186" s="284" t="s">
        <v>21</v>
      </c>
      <c r="N186" s="285" t="s">
        <v>45</v>
      </c>
      <c r="O186" s="48"/>
      <c r="P186" s="234">
        <f>O186*H186</f>
        <v>0</v>
      </c>
      <c r="Q186" s="234">
        <v>8.0000000000000007E-05</v>
      </c>
      <c r="R186" s="234">
        <f>Q186*H186</f>
        <v>0.00016239999999999999</v>
      </c>
      <c r="S186" s="234">
        <v>0</v>
      </c>
      <c r="T186" s="235">
        <f>S186*H186</f>
        <v>0</v>
      </c>
      <c r="AR186" s="25" t="s">
        <v>155</v>
      </c>
      <c r="AT186" s="25" t="s">
        <v>447</v>
      </c>
      <c r="AU186" s="25" t="s">
        <v>84</v>
      </c>
      <c r="AY186" s="25" t="s">
        <v>139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25" t="s">
        <v>82</v>
      </c>
      <c r="BK186" s="236">
        <f>ROUND(I186*H186,2)</f>
        <v>0</v>
      </c>
      <c r="BL186" s="25" t="s">
        <v>144</v>
      </c>
      <c r="BM186" s="25" t="s">
        <v>704</v>
      </c>
    </row>
    <row r="187" s="12" customFormat="1">
      <c r="B187" s="254"/>
      <c r="C187" s="255"/>
      <c r="D187" s="237" t="s">
        <v>421</v>
      </c>
      <c r="E187" s="256" t="s">
        <v>21</v>
      </c>
      <c r="F187" s="257" t="s">
        <v>705</v>
      </c>
      <c r="G187" s="255"/>
      <c r="H187" s="258">
        <v>2.0299999999999998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AT187" s="264" t="s">
        <v>421</v>
      </c>
      <c r="AU187" s="264" t="s">
        <v>84</v>
      </c>
      <c r="AV187" s="12" t="s">
        <v>84</v>
      </c>
      <c r="AW187" s="12" t="s">
        <v>38</v>
      </c>
      <c r="AX187" s="12" t="s">
        <v>82</v>
      </c>
      <c r="AY187" s="264" t="s">
        <v>139</v>
      </c>
    </row>
    <row r="188" s="1" customFormat="1" ht="16.5" customHeight="1">
      <c r="B188" s="47"/>
      <c r="C188" s="225" t="s">
        <v>223</v>
      </c>
      <c r="D188" s="225" t="s">
        <v>140</v>
      </c>
      <c r="E188" s="226" t="s">
        <v>706</v>
      </c>
      <c r="F188" s="227" t="s">
        <v>707</v>
      </c>
      <c r="G188" s="228" t="s">
        <v>154</v>
      </c>
      <c r="H188" s="229">
        <v>3</v>
      </c>
      <c r="I188" s="230"/>
      <c r="J188" s="231">
        <f>ROUND(I188*H188,2)</f>
        <v>0</v>
      </c>
      <c r="K188" s="227" t="s">
        <v>21</v>
      </c>
      <c r="L188" s="73"/>
      <c r="M188" s="232" t="s">
        <v>21</v>
      </c>
      <c r="N188" s="233" t="s">
        <v>45</v>
      </c>
      <c r="O188" s="4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AR188" s="25" t="s">
        <v>144</v>
      </c>
      <c r="AT188" s="25" t="s">
        <v>140</v>
      </c>
      <c r="AU188" s="25" t="s">
        <v>84</v>
      </c>
      <c r="AY188" s="25" t="s">
        <v>139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25" t="s">
        <v>82</v>
      </c>
      <c r="BK188" s="236">
        <f>ROUND(I188*H188,2)</f>
        <v>0</v>
      </c>
      <c r="BL188" s="25" t="s">
        <v>144</v>
      </c>
      <c r="BM188" s="25" t="s">
        <v>708</v>
      </c>
    </row>
    <row r="189" s="1" customFormat="1" ht="16.5" customHeight="1">
      <c r="B189" s="47"/>
      <c r="C189" s="276" t="s">
        <v>306</v>
      </c>
      <c r="D189" s="276" t="s">
        <v>447</v>
      </c>
      <c r="E189" s="277" t="s">
        <v>709</v>
      </c>
      <c r="F189" s="278" t="s">
        <v>710</v>
      </c>
      <c r="G189" s="279" t="s">
        <v>154</v>
      </c>
      <c r="H189" s="280">
        <v>3.0449999999999999</v>
      </c>
      <c r="I189" s="281"/>
      <c r="J189" s="282">
        <f>ROUND(I189*H189,2)</f>
        <v>0</v>
      </c>
      <c r="K189" s="278" t="s">
        <v>21</v>
      </c>
      <c r="L189" s="283"/>
      <c r="M189" s="284" t="s">
        <v>21</v>
      </c>
      <c r="N189" s="285" t="s">
        <v>45</v>
      </c>
      <c r="O189" s="48"/>
      <c r="P189" s="234">
        <f>O189*H189</f>
        <v>0</v>
      </c>
      <c r="Q189" s="234">
        <v>8.0000000000000007E-05</v>
      </c>
      <c r="R189" s="234">
        <f>Q189*H189</f>
        <v>0.00024360000000000001</v>
      </c>
      <c r="S189" s="234">
        <v>0</v>
      </c>
      <c r="T189" s="235">
        <f>S189*H189</f>
        <v>0</v>
      </c>
      <c r="AR189" s="25" t="s">
        <v>155</v>
      </c>
      <c r="AT189" s="25" t="s">
        <v>447</v>
      </c>
      <c r="AU189" s="25" t="s">
        <v>84</v>
      </c>
      <c r="AY189" s="25" t="s">
        <v>139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25" t="s">
        <v>82</v>
      </c>
      <c r="BK189" s="236">
        <f>ROUND(I189*H189,2)</f>
        <v>0</v>
      </c>
      <c r="BL189" s="25" t="s">
        <v>144</v>
      </c>
      <c r="BM189" s="25" t="s">
        <v>711</v>
      </c>
    </row>
    <row r="190" s="12" customFormat="1">
      <c r="B190" s="254"/>
      <c r="C190" s="255"/>
      <c r="D190" s="237" t="s">
        <v>421</v>
      </c>
      <c r="E190" s="256" t="s">
        <v>21</v>
      </c>
      <c r="F190" s="257" t="s">
        <v>712</v>
      </c>
      <c r="G190" s="255"/>
      <c r="H190" s="258">
        <v>3.0449999999999999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421</v>
      </c>
      <c r="AU190" s="264" t="s">
        <v>84</v>
      </c>
      <c r="AV190" s="12" t="s">
        <v>84</v>
      </c>
      <c r="AW190" s="12" t="s">
        <v>38</v>
      </c>
      <c r="AX190" s="12" t="s">
        <v>82</v>
      </c>
      <c r="AY190" s="264" t="s">
        <v>139</v>
      </c>
    </row>
    <row r="191" s="1" customFormat="1" ht="16.5" customHeight="1">
      <c r="B191" s="47"/>
      <c r="C191" s="225" t="s">
        <v>226</v>
      </c>
      <c r="D191" s="225" t="s">
        <v>140</v>
      </c>
      <c r="E191" s="226" t="s">
        <v>713</v>
      </c>
      <c r="F191" s="227" t="s">
        <v>714</v>
      </c>
      <c r="G191" s="228" t="s">
        <v>154</v>
      </c>
      <c r="H191" s="229">
        <v>5</v>
      </c>
      <c r="I191" s="230"/>
      <c r="J191" s="231">
        <f>ROUND(I191*H191,2)</f>
        <v>0</v>
      </c>
      <c r="K191" s="227" t="s">
        <v>21</v>
      </c>
      <c r="L191" s="73"/>
      <c r="M191" s="232" t="s">
        <v>21</v>
      </c>
      <c r="N191" s="233" t="s">
        <v>45</v>
      </c>
      <c r="O191" s="4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AR191" s="25" t="s">
        <v>144</v>
      </c>
      <c r="AT191" s="25" t="s">
        <v>140</v>
      </c>
      <c r="AU191" s="25" t="s">
        <v>84</v>
      </c>
      <c r="AY191" s="25" t="s">
        <v>139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25" t="s">
        <v>82</v>
      </c>
      <c r="BK191" s="236">
        <f>ROUND(I191*H191,2)</f>
        <v>0</v>
      </c>
      <c r="BL191" s="25" t="s">
        <v>144</v>
      </c>
      <c r="BM191" s="25" t="s">
        <v>715</v>
      </c>
    </row>
    <row r="192" s="12" customFormat="1">
      <c r="B192" s="254"/>
      <c r="C192" s="255"/>
      <c r="D192" s="237" t="s">
        <v>421</v>
      </c>
      <c r="E192" s="256" t="s">
        <v>21</v>
      </c>
      <c r="F192" s="257" t="s">
        <v>716</v>
      </c>
      <c r="G192" s="255"/>
      <c r="H192" s="258">
        <v>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421</v>
      </c>
      <c r="AU192" s="264" t="s">
        <v>84</v>
      </c>
      <c r="AV192" s="12" t="s">
        <v>84</v>
      </c>
      <c r="AW192" s="12" t="s">
        <v>38</v>
      </c>
      <c r="AX192" s="12" t="s">
        <v>82</v>
      </c>
      <c r="AY192" s="264" t="s">
        <v>139</v>
      </c>
    </row>
    <row r="193" s="1" customFormat="1" ht="16.5" customHeight="1">
      <c r="B193" s="47"/>
      <c r="C193" s="276" t="s">
        <v>316</v>
      </c>
      <c r="D193" s="276" t="s">
        <v>447</v>
      </c>
      <c r="E193" s="277" t="s">
        <v>717</v>
      </c>
      <c r="F193" s="278" t="s">
        <v>718</v>
      </c>
      <c r="G193" s="279" t="s">
        <v>154</v>
      </c>
      <c r="H193" s="280">
        <v>3.0449999999999999</v>
      </c>
      <c r="I193" s="281"/>
      <c r="J193" s="282">
        <f>ROUND(I193*H193,2)</f>
        <v>0</v>
      </c>
      <c r="K193" s="278" t="s">
        <v>21</v>
      </c>
      <c r="L193" s="283"/>
      <c r="M193" s="284" t="s">
        <v>21</v>
      </c>
      <c r="N193" s="285" t="s">
        <v>45</v>
      </c>
      <c r="O193" s="48"/>
      <c r="P193" s="234">
        <f>O193*H193</f>
        <v>0</v>
      </c>
      <c r="Q193" s="234">
        <v>0.00038999999999999999</v>
      </c>
      <c r="R193" s="234">
        <f>Q193*H193</f>
        <v>0.0011875499999999999</v>
      </c>
      <c r="S193" s="234">
        <v>0</v>
      </c>
      <c r="T193" s="235">
        <f>S193*H193</f>
        <v>0</v>
      </c>
      <c r="AR193" s="25" t="s">
        <v>155</v>
      </c>
      <c r="AT193" s="25" t="s">
        <v>447</v>
      </c>
      <c r="AU193" s="25" t="s">
        <v>84</v>
      </c>
      <c r="AY193" s="25" t="s">
        <v>139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25" t="s">
        <v>82</v>
      </c>
      <c r="BK193" s="236">
        <f>ROUND(I193*H193,2)</f>
        <v>0</v>
      </c>
      <c r="BL193" s="25" t="s">
        <v>144</v>
      </c>
      <c r="BM193" s="25" t="s">
        <v>719</v>
      </c>
    </row>
    <row r="194" s="12" customFormat="1">
      <c r="B194" s="254"/>
      <c r="C194" s="255"/>
      <c r="D194" s="237" t="s">
        <v>421</v>
      </c>
      <c r="E194" s="256" t="s">
        <v>21</v>
      </c>
      <c r="F194" s="257" t="s">
        <v>720</v>
      </c>
      <c r="G194" s="255"/>
      <c r="H194" s="258">
        <v>3.0449999999999999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421</v>
      </c>
      <c r="AU194" s="264" t="s">
        <v>84</v>
      </c>
      <c r="AV194" s="12" t="s">
        <v>84</v>
      </c>
      <c r="AW194" s="12" t="s">
        <v>38</v>
      </c>
      <c r="AX194" s="12" t="s">
        <v>82</v>
      </c>
      <c r="AY194" s="264" t="s">
        <v>139</v>
      </c>
    </row>
    <row r="195" s="1" customFormat="1" ht="16.5" customHeight="1">
      <c r="B195" s="47"/>
      <c r="C195" s="276" t="s">
        <v>230</v>
      </c>
      <c r="D195" s="276" t="s">
        <v>447</v>
      </c>
      <c r="E195" s="277" t="s">
        <v>721</v>
      </c>
      <c r="F195" s="278" t="s">
        <v>722</v>
      </c>
      <c r="G195" s="279" t="s">
        <v>154</v>
      </c>
      <c r="H195" s="280">
        <v>2.0299999999999998</v>
      </c>
      <c r="I195" s="281"/>
      <c r="J195" s="282">
        <f>ROUND(I195*H195,2)</f>
        <v>0</v>
      </c>
      <c r="K195" s="278" t="s">
        <v>21</v>
      </c>
      <c r="L195" s="283"/>
      <c r="M195" s="284" t="s">
        <v>21</v>
      </c>
      <c r="N195" s="285" t="s">
        <v>45</v>
      </c>
      <c r="O195" s="48"/>
      <c r="P195" s="234">
        <f>O195*H195</f>
        <v>0</v>
      </c>
      <c r="Q195" s="234">
        <v>0.0025400000000000002</v>
      </c>
      <c r="R195" s="234">
        <f>Q195*H195</f>
        <v>0.0051561999999999997</v>
      </c>
      <c r="S195" s="234">
        <v>0</v>
      </c>
      <c r="T195" s="235">
        <f>S195*H195</f>
        <v>0</v>
      </c>
      <c r="AR195" s="25" t="s">
        <v>155</v>
      </c>
      <c r="AT195" s="25" t="s">
        <v>447</v>
      </c>
      <c r="AU195" s="25" t="s">
        <v>84</v>
      </c>
      <c r="AY195" s="25" t="s">
        <v>139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25" t="s">
        <v>82</v>
      </c>
      <c r="BK195" s="236">
        <f>ROUND(I195*H195,2)</f>
        <v>0</v>
      </c>
      <c r="BL195" s="25" t="s">
        <v>144</v>
      </c>
      <c r="BM195" s="25" t="s">
        <v>723</v>
      </c>
    </row>
    <row r="196" s="12" customFormat="1">
      <c r="B196" s="254"/>
      <c r="C196" s="255"/>
      <c r="D196" s="237" t="s">
        <v>421</v>
      </c>
      <c r="E196" s="256" t="s">
        <v>21</v>
      </c>
      <c r="F196" s="257" t="s">
        <v>724</v>
      </c>
      <c r="G196" s="255"/>
      <c r="H196" s="258">
        <v>2.0299999999999998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421</v>
      </c>
      <c r="AU196" s="264" t="s">
        <v>84</v>
      </c>
      <c r="AV196" s="12" t="s">
        <v>84</v>
      </c>
      <c r="AW196" s="12" t="s">
        <v>38</v>
      </c>
      <c r="AX196" s="12" t="s">
        <v>82</v>
      </c>
      <c r="AY196" s="264" t="s">
        <v>139</v>
      </c>
    </row>
    <row r="197" s="1" customFormat="1" ht="16.5" customHeight="1">
      <c r="B197" s="47"/>
      <c r="C197" s="225" t="s">
        <v>324</v>
      </c>
      <c r="D197" s="225" t="s">
        <v>140</v>
      </c>
      <c r="E197" s="226" t="s">
        <v>725</v>
      </c>
      <c r="F197" s="227" t="s">
        <v>726</v>
      </c>
      <c r="G197" s="228" t="s">
        <v>154</v>
      </c>
      <c r="H197" s="229">
        <v>2</v>
      </c>
      <c r="I197" s="230"/>
      <c r="J197" s="231">
        <f>ROUND(I197*H197,2)</f>
        <v>0</v>
      </c>
      <c r="K197" s="227" t="s">
        <v>21</v>
      </c>
      <c r="L197" s="73"/>
      <c r="M197" s="232" t="s">
        <v>21</v>
      </c>
      <c r="N197" s="233" t="s">
        <v>45</v>
      </c>
      <c r="O197" s="48"/>
      <c r="P197" s="234">
        <f>O197*H197</f>
        <v>0</v>
      </c>
      <c r="Q197" s="234">
        <v>0.00085999999999999998</v>
      </c>
      <c r="R197" s="234">
        <f>Q197*H197</f>
        <v>0.00172</v>
      </c>
      <c r="S197" s="234">
        <v>0</v>
      </c>
      <c r="T197" s="235">
        <f>S197*H197</f>
        <v>0</v>
      </c>
      <c r="AR197" s="25" t="s">
        <v>144</v>
      </c>
      <c r="AT197" s="25" t="s">
        <v>140</v>
      </c>
      <c r="AU197" s="25" t="s">
        <v>84</v>
      </c>
      <c r="AY197" s="25" t="s">
        <v>139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25" t="s">
        <v>82</v>
      </c>
      <c r="BK197" s="236">
        <f>ROUND(I197*H197,2)</f>
        <v>0</v>
      </c>
      <c r="BL197" s="25" t="s">
        <v>144</v>
      </c>
      <c r="BM197" s="25" t="s">
        <v>727</v>
      </c>
    </row>
    <row r="198" s="1" customFormat="1" ht="16.5" customHeight="1">
      <c r="B198" s="47"/>
      <c r="C198" s="276" t="s">
        <v>233</v>
      </c>
      <c r="D198" s="276" t="s">
        <v>447</v>
      </c>
      <c r="E198" s="277" t="s">
        <v>728</v>
      </c>
      <c r="F198" s="278" t="s">
        <v>729</v>
      </c>
      <c r="G198" s="279" t="s">
        <v>154</v>
      </c>
      <c r="H198" s="280">
        <v>2.02</v>
      </c>
      <c r="I198" s="281"/>
      <c r="J198" s="282">
        <f>ROUND(I198*H198,2)</f>
        <v>0</v>
      </c>
      <c r="K198" s="278" t="s">
        <v>21</v>
      </c>
      <c r="L198" s="283"/>
      <c r="M198" s="284" t="s">
        <v>21</v>
      </c>
      <c r="N198" s="285" t="s">
        <v>45</v>
      </c>
      <c r="O198" s="48"/>
      <c r="P198" s="234">
        <f>O198*H198</f>
        <v>0</v>
      </c>
      <c r="Q198" s="234">
        <v>0.020500000000000001</v>
      </c>
      <c r="R198" s="234">
        <f>Q198*H198</f>
        <v>0.041410000000000002</v>
      </c>
      <c r="S198" s="234">
        <v>0</v>
      </c>
      <c r="T198" s="235">
        <f>S198*H198</f>
        <v>0</v>
      </c>
      <c r="AR198" s="25" t="s">
        <v>155</v>
      </c>
      <c r="AT198" s="25" t="s">
        <v>447</v>
      </c>
      <c r="AU198" s="25" t="s">
        <v>84</v>
      </c>
      <c r="AY198" s="25" t="s">
        <v>139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25" t="s">
        <v>82</v>
      </c>
      <c r="BK198" s="236">
        <f>ROUND(I198*H198,2)</f>
        <v>0</v>
      </c>
      <c r="BL198" s="25" t="s">
        <v>144</v>
      </c>
      <c r="BM198" s="25" t="s">
        <v>730</v>
      </c>
    </row>
    <row r="199" s="1" customFormat="1" ht="16.5" customHeight="1">
      <c r="B199" s="47"/>
      <c r="C199" s="225" t="s">
        <v>331</v>
      </c>
      <c r="D199" s="225" t="s">
        <v>140</v>
      </c>
      <c r="E199" s="226" t="s">
        <v>731</v>
      </c>
      <c r="F199" s="227" t="s">
        <v>732</v>
      </c>
      <c r="G199" s="228" t="s">
        <v>154</v>
      </c>
      <c r="H199" s="229">
        <v>1</v>
      </c>
      <c r="I199" s="230"/>
      <c r="J199" s="231">
        <f>ROUND(I199*H199,2)</f>
        <v>0</v>
      </c>
      <c r="K199" s="227" t="s">
        <v>21</v>
      </c>
      <c r="L199" s="73"/>
      <c r="M199" s="232" t="s">
        <v>21</v>
      </c>
      <c r="N199" s="233" t="s">
        <v>45</v>
      </c>
      <c r="O199" s="48"/>
      <c r="P199" s="234">
        <f>O199*H199</f>
        <v>0</v>
      </c>
      <c r="Q199" s="234">
        <v>0.00034000000000000002</v>
      </c>
      <c r="R199" s="234">
        <f>Q199*H199</f>
        <v>0.00034000000000000002</v>
      </c>
      <c r="S199" s="234">
        <v>0</v>
      </c>
      <c r="T199" s="235">
        <f>S199*H199</f>
        <v>0</v>
      </c>
      <c r="AR199" s="25" t="s">
        <v>144</v>
      </c>
      <c r="AT199" s="25" t="s">
        <v>140</v>
      </c>
      <c r="AU199" s="25" t="s">
        <v>84</v>
      </c>
      <c r="AY199" s="25" t="s">
        <v>139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25" t="s">
        <v>82</v>
      </c>
      <c r="BK199" s="236">
        <f>ROUND(I199*H199,2)</f>
        <v>0</v>
      </c>
      <c r="BL199" s="25" t="s">
        <v>144</v>
      </c>
      <c r="BM199" s="25" t="s">
        <v>733</v>
      </c>
    </row>
    <row r="200" s="1" customFormat="1" ht="16.5" customHeight="1">
      <c r="B200" s="47"/>
      <c r="C200" s="276" t="s">
        <v>237</v>
      </c>
      <c r="D200" s="276" t="s">
        <v>447</v>
      </c>
      <c r="E200" s="277" t="s">
        <v>734</v>
      </c>
      <c r="F200" s="278" t="s">
        <v>735</v>
      </c>
      <c r="G200" s="279" t="s">
        <v>154</v>
      </c>
      <c r="H200" s="280">
        <v>1</v>
      </c>
      <c r="I200" s="281"/>
      <c r="J200" s="282">
        <f>ROUND(I200*H200,2)</f>
        <v>0</v>
      </c>
      <c r="K200" s="278" t="s">
        <v>21</v>
      </c>
      <c r="L200" s="283"/>
      <c r="M200" s="284" t="s">
        <v>21</v>
      </c>
      <c r="N200" s="285" t="s">
        <v>45</v>
      </c>
      <c r="O200" s="48"/>
      <c r="P200" s="234">
        <f>O200*H200</f>
        <v>0</v>
      </c>
      <c r="Q200" s="234">
        <v>0.048000000000000001</v>
      </c>
      <c r="R200" s="234">
        <f>Q200*H200</f>
        <v>0.048000000000000001</v>
      </c>
      <c r="S200" s="234">
        <v>0</v>
      </c>
      <c r="T200" s="235">
        <f>S200*H200</f>
        <v>0</v>
      </c>
      <c r="AR200" s="25" t="s">
        <v>155</v>
      </c>
      <c r="AT200" s="25" t="s">
        <v>447</v>
      </c>
      <c r="AU200" s="25" t="s">
        <v>84</v>
      </c>
      <c r="AY200" s="25" t="s">
        <v>139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25" t="s">
        <v>82</v>
      </c>
      <c r="BK200" s="236">
        <f>ROUND(I200*H200,2)</f>
        <v>0</v>
      </c>
      <c r="BL200" s="25" t="s">
        <v>144</v>
      </c>
      <c r="BM200" s="25" t="s">
        <v>736</v>
      </c>
    </row>
    <row r="201" s="1" customFormat="1" ht="16.5" customHeight="1">
      <c r="B201" s="47"/>
      <c r="C201" s="225" t="s">
        <v>340</v>
      </c>
      <c r="D201" s="225" t="s">
        <v>140</v>
      </c>
      <c r="E201" s="226" t="s">
        <v>737</v>
      </c>
      <c r="F201" s="227" t="s">
        <v>738</v>
      </c>
      <c r="G201" s="228" t="s">
        <v>154</v>
      </c>
      <c r="H201" s="229">
        <v>3</v>
      </c>
      <c r="I201" s="230"/>
      <c r="J201" s="231">
        <f>ROUND(I201*H201,2)</f>
        <v>0</v>
      </c>
      <c r="K201" s="227" t="s">
        <v>21</v>
      </c>
      <c r="L201" s="73"/>
      <c r="M201" s="232" t="s">
        <v>21</v>
      </c>
      <c r="N201" s="233" t="s">
        <v>45</v>
      </c>
      <c r="O201" s="48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AR201" s="25" t="s">
        <v>144</v>
      </c>
      <c r="AT201" s="25" t="s">
        <v>140</v>
      </c>
      <c r="AU201" s="25" t="s">
        <v>84</v>
      </c>
      <c r="AY201" s="25" t="s">
        <v>139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25" t="s">
        <v>82</v>
      </c>
      <c r="BK201" s="236">
        <f>ROUND(I201*H201,2)</f>
        <v>0</v>
      </c>
      <c r="BL201" s="25" t="s">
        <v>144</v>
      </c>
      <c r="BM201" s="25" t="s">
        <v>739</v>
      </c>
    </row>
    <row r="202" s="1" customFormat="1" ht="16.5" customHeight="1">
      <c r="B202" s="47"/>
      <c r="C202" s="276" t="s">
        <v>240</v>
      </c>
      <c r="D202" s="276" t="s">
        <v>447</v>
      </c>
      <c r="E202" s="277" t="s">
        <v>740</v>
      </c>
      <c r="F202" s="278" t="s">
        <v>741</v>
      </c>
      <c r="G202" s="279" t="s">
        <v>154</v>
      </c>
      <c r="H202" s="280">
        <v>3.0449999999999999</v>
      </c>
      <c r="I202" s="281"/>
      <c r="J202" s="282">
        <f>ROUND(I202*H202,2)</f>
        <v>0</v>
      </c>
      <c r="K202" s="278" t="s">
        <v>21</v>
      </c>
      <c r="L202" s="283"/>
      <c r="M202" s="284" t="s">
        <v>21</v>
      </c>
      <c r="N202" s="285" t="s">
        <v>45</v>
      </c>
      <c r="O202" s="48"/>
      <c r="P202" s="234">
        <f>O202*H202</f>
        <v>0</v>
      </c>
      <c r="Q202" s="234">
        <v>0.0028300000000000001</v>
      </c>
      <c r="R202" s="234">
        <f>Q202*H202</f>
        <v>0.0086173499999999993</v>
      </c>
      <c r="S202" s="234">
        <v>0</v>
      </c>
      <c r="T202" s="235">
        <f>S202*H202</f>
        <v>0</v>
      </c>
      <c r="AR202" s="25" t="s">
        <v>155</v>
      </c>
      <c r="AT202" s="25" t="s">
        <v>447</v>
      </c>
      <c r="AU202" s="25" t="s">
        <v>84</v>
      </c>
      <c r="AY202" s="25" t="s">
        <v>139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25" t="s">
        <v>82</v>
      </c>
      <c r="BK202" s="236">
        <f>ROUND(I202*H202,2)</f>
        <v>0</v>
      </c>
      <c r="BL202" s="25" t="s">
        <v>144</v>
      </c>
      <c r="BM202" s="25" t="s">
        <v>742</v>
      </c>
    </row>
    <row r="203" s="12" customFormat="1">
      <c r="B203" s="254"/>
      <c r="C203" s="255"/>
      <c r="D203" s="237" t="s">
        <v>421</v>
      </c>
      <c r="E203" s="256" t="s">
        <v>21</v>
      </c>
      <c r="F203" s="257" t="s">
        <v>720</v>
      </c>
      <c r="G203" s="255"/>
      <c r="H203" s="258">
        <v>3.0449999999999999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421</v>
      </c>
      <c r="AU203" s="264" t="s">
        <v>84</v>
      </c>
      <c r="AV203" s="12" t="s">
        <v>84</v>
      </c>
      <c r="AW203" s="12" t="s">
        <v>38</v>
      </c>
      <c r="AX203" s="12" t="s">
        <v>82</v>
      </c>
      <c r="AY203" s="264" t="s">
        <v>139</v>
      </c>
    </row>
    <row r="204" s="1" customFormat="1" ht="16.5" customHeight="1">
      <c r="B204" s="47"/>
      <c r="C204" s="225" t="s">
        <v>347</v>
      </c>
      <c r="D204" s="225" t="s">
        <v>140</v>
      </c>
      <c r="E204" s="226" t="s">
        <v>743</v>
      </c>
      <c r="F204" s="227" t="s">
        <v>744</v>
      </c>
      <c r="G204" s="228" t="s">
        <v>154</v>
      </c>
      <c r="H204" s="229">
        <v>1</v>
      </c>
      <c r="I204" s="230"/>
      <c r="J204" s="231">
        <f>ROUND(I204*H204,2)</f>
        <v>0</v>
      </c>
      <c r="K204" s="227" t="s">
        <v>21</v>
      </c>
      <c r="L204" s="73"/>
      <c r="M204" s="232" t="s">
        <v>21</v>
      </c>
      <c r="N204" s="233" t="s">
        <v>45</v>
      </c>
      <c r="O204" s="48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AR204" s="25" t="s">
        <v>144</v>
      </c>
      <c r="AT204" s="25" t="s">
        <v>140</v>
      </c>
      <c r="AU204" s="25" t="s">
        <v>84</v>
      </c>
      <c r="AY204" s="25" t="s">
        <v>139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25" t="s">
        <v>82</v>
      </c>
      <c r="BK204" s="236">
        <f>ROUND(I204*H204,2)</f>
        <v>0</v>
      </c>
      <c r="BL204" s="25" t="s">
        <v>144</v>
      </c>
      <c r="BM204" s="25" t="s">
        <v>745</v>
      </c>
    </row>
    <row r="205" s="1" customFormat="1" ht="25.5" customHeight="1">
      <c r="B205" s="47"/>
      <c r="C205" s="276" t="s">
        <v>244</v>
      </c>
      <c r="D205" s="276" t="s">
        <v>447</v>
      </c>
      <c r="E205" s="277" t="s">
        <v>746</v>
      </c>
      <c r="F205" s="278" t="s">
        <v>747</v>
      </c>
      <c r="G205" s="279" t="s">
        <v>154</v>
      </c>
      <c r="H205" s="280">
        <v>1.01</v>
      </c>
      <c r="I205" s="281"/>
      <c r="J205" s="282">
        <f>ROUND(I205*H205,2)</f>
        <v>0</v>
      </c>
      <c r="K205" s="278" t="s">
        <v>21</v>
      </c>
      <c r="L205" s="283"/>
      <c r="M205" s="284" t="s">
        <v>21</v>
      </c>
      <c r="N205" s="285" t="s">
        <v>45</v>
      </c>
      <c r="O205" s="48"/>
      <c r="P205" s="234">
        <f>O205*H205</f>
        <v>0</v>
      </c>
      <c r="Q205" s="234">
        <v>0.012200000000000001</v>
      </c>
      <c r="R205" s="234">
        <f>Q205*H205</f>
        <v>0.012322000000000001</v>
      </c>
      <c r="S205" s="234">
        <v>0</v>
      </c>
      <c r="T205" s="235">
        <f>S205*H205</f>
        <v>0</v>
      </c>
      <c r="AR205" s="25" t="s">
        <v>155</v>
      </c>
      <c r="AT205" s="25" t="s">
        <v>447</v>
      </c>
      <c r="AU205" s="25" t="s">
        <v>84</v>
      </c>
      <c r="AY205" s="25" t="s">
        <v>139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25" t="s">
        <v>82</v>
      </c>
      <c r="BK205" s="236">
        <f>ROUND(I205*H205,2)</f>
        <v>0</v>
      </c>
      <c r="BL205" s="25" t="s">
        <v>144</v>
      </c>
      <c r="BM205" s="25" t="s">
        <v>748</v>
      </c>
    </row>
    <row r="206" s="1" customFormat="1" ht="16.5" customHeight="1">
      <c r="B206" s="47"/>
      <c r="C206" s="225" t="s">
        <v>354</v>
      </c>
      <c r="D206" s="225" t="s">
        <v>140</v>
      </c>
      <c r="E206" s="226" t="s">
        <v>749</v>
      </c>
      <c r="F206" s="227" t="s">
        <v>750</v>
      </c>
      <c r="G206" s="228" t="s">
        <v>222</v>
      </c>
      <c r="H206" s="229">
        <v>15</v>
      </c>
      <c r="I206" s="230"/>
      <c r="J206" s="231">
        <f>ROUND(I206*H206,2)</f>
        <v>0</v>
      </c>
      <c r="K206" s="227" t="s">
        <v>21</v>
      </c>
      <c r="L206" s="73"/>
      <c r="M206" s="232" t="s">
        <v>21</v>
      </c>
      <c r="N206" s="233" t="s">
        <v>45</v>
      </c>
      <c r="O206" s="48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AR206" s="25" t="s">
        <v>144</v>
      </c>
      <c r="AT206" s="25" t="s">
        <v>140</v>
      </c>
      <c r="AU206" s="25" t="s">
        <v>84</v>
      </c>
      <c r="AY206" s="25" t="s">
        <v>139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25" t="s">
        <v>82</v>
      </c>
      <c r="BK206" s="236">
        <f>ROUND(I206*H206,2)</f>
        <v>0</v>
      </c>
      <c r="BL206" s="25" t="s">
        <v>144</v>
      </c>
      <c r="BM206" s="25" t="s">
        <v>751</v>
      </c>
    </row>
    <row r="207" s="1" customFormat="1" ht="16.5" customHeight="1">
      <c r="B207" s="47"/>
      <c r="C207" s="225" t="s">
        <v>247</v>
      </c>
      <c r="D207" s="225" t="s">
        <v>140</v>
      </c>
      <c r="E207" s="226" t="s">
        <v>752</v>
      </c>
      <c r="F207" s="227" t="s">
        <v>753</v>
      </c>
      <c r="G207" s="228" t="s">
        <v>222</v>
      </c>
      <c r="H207" s="229">
        <v>75.799999999999997</v>
      </c>
      <c r="I207" s="230"/>
      <c r="J207" s="231">
        <f>ROUND(I207*H207,2)</f>
        <v>0</v>
      </c>
      <c r="K207" s="227" t="s">
        <v>21</v>
      </c>
      <c r="L207" s="73"/>
      <c r="M207" s="232" t="s">
        <v>21</v>
      </c>
      <c r="N207" s="233" t="s">
        <v>45</v>
      </c>
      <c r="O207" s="48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AR207" s="25" t="s">
        <v>144</v>
      </c>
      <c r="AT207" s="25" t="s">
        <v>140</v>
      </c>
      <c r="AU207" s="25" t="s">
        <v>84</v>
      </c>
      <c r="AY207" s="25" t="s">
        <v>139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25" t="s">
        <v>82</v>
      </c>
      <c r="BK207" s="236">
        <f>ROUND(I207*H207,2)</f>
        <v>0</v>
      </c>
      <c r="BL207" s="25" t="s">
        <v>144</v>
      </c>
      <c r="BM207" s="25" t="s">
        <v>754</v>
      </c>
    </row>
    <row r="208" s="12" customFormat="1">
      <c r="B208" s="254"/>
      <c r="C208" s="255"/>
      <c r="D208" s="237" t="s">
        <v>421</v>
      </c>
      <c r="E208" s="256" t="s">
        <v>21</v>
      </c>
      <c r="F208" s="257" t="s">
        <v>755</v>
      </c>
      <c r="G208" s="255"/>
      <c r="H208" s="258">
        <v>75.799999999999997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421</v>
      </c>
      <c r="AU208" s="264" t="s">
        <v>84</v>
      </c>
      <c r="AV208" s="12" t="s">
        <v>84</v>
      </c>
      <c r="AW208" s="12" t="s">
        <v>38</v>
      </c>
      <c r="AX208" s="12" t="s">
        <v>82</v>
      </c>
      <c r="AY208" s="264" t="s">
        <v>139</v>
      </c>
    </row>
    <row r="209" s="1" customFormat="1" ht="16.5" customHeight="1">
      <c r="B209" s="47"/>
      <c r="C209" s="225" t="s">
        <v>362</v>
      </c>
      <c r="D209" s="225" t="s">
        <v>140</v>
      </c>
      <c r="E209" s="226" t="s">
        <v>756</v>
      </c>
      <c r="F209" s="227" t="s">
        <v>757</v>
      </c>
      <c r="G209" s="228" t="s">
        <v>222</v>
      </c>
      <c r="H209" s="229">
        <v>60.799999999999997</v>
      </c>
      <c r="I209" s="230"/>
      <c r="J209" s="231">
        <f>ROUND(I209*H209,2)</f>
        <v>0</v>
      </c>
      <c r="K209" s="227" t="s">
        <v>21</v>
      </c>
      <c r="L209" s="73"/>
      <c r="M209" s="232" t="s">
        <v>21</v>
      </c>
      <c r="N209" s="233" t="s">
        <v>45</v>
      </c>
      <c r="O209" s="48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AR209" s="25" t="s">
        <v>144</v>
      </c>
      <c r="AT209" s="25" t="s">
        <v>140</v>
      </c>
      <c r="AU209" s="25" t="s">
        <v>84</v>
      </c>
      <c r="AY209" s="25" t="s">
        <v>139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25" t="s">
        <v>82</v>
      </c>
      <c r="BK209" s="236">
        <f>ROUND(I209*H209,2)</f>
        <v>0</v>
      </c>
      <c r="BL209" s="25" t="s">
        <v>144</v>
      </c>
      <c r="BM209" s="25" t="s">
        <v>758</v>
      </c>
    </row>
    <row r="210" s="1" customFormat="1" ht="16.5" customHeight="1">
      <c r="B210" s="47"/>
      <c r="C210" s="225" t="s">
        <v>251</v>
      </c>
      <c r="D210" s="225" t="s">
        <v>140</v>
      </c>
      <c r="E210" s="226" t="s">
        <v>759</v>
      </c>
      <c r="F210" s="227" t="s">
        <v>760</v>
      </c>
      <c r="G210" s="228" t="s">
        <v>154</v>
      </c>
      <c r="H210" s="229">
        <v>4</v>
      </c>
      <c r="I210" s="230"/>
      <c r="J210" s="231">
        <f>ROUND(I210*H210,2)</f>
        <v>0</v>
      </c>
      <c r="K210" s="227" t="s">
        <v>21</v>
      </c>
      <c r="L210" s="73"/>
      <c r="M210" s="232" t="s">
        <v>21</v>
      </c>
      <c r="N210" s="233" t="s">
        <v>45</v>
      </c>
      <c r="O210" s="48"/>
      <c r="P210" s="234">
        <f>O210*H210</f>
        <v>0</v>
      </c>
      <c r="Q210" s="234">
        <v>0.46156000000000003</v>
      </c>
      <c r="R210" s="234">
        <f>Q210*H210</f>
        <v>1.8462400000000001</v>
      </c>
      <c r="S210" s="234">
        <v>0</v>
      </c>
      <c r="T210" s="235">
        <f>S210*H210</f>
        <v>0</v>
      </c>
      <c r="AR210" s="25" t="s">
        <v>144</v>
      </c>
      <c r="AT210" s="25" t="s">
        <v>140</v>
      </c>
      <c r="AU210" s="25" t="s">
        <v>84</v>
      </c>
      <c r="AY210" s="25" t="s">
        <v>139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25" t="s">
        <v>82</v>
      </c>
      <c r="BK210" s="236">
        <f>ROUND(I210*H210,2)</f>
        <v>0</v>
      </c>
      <c r="BL210" s="25" t="s">
        <v>144</v>
      </c>
      <c r="BM210" s="25" t="s">
        <v>761</v>
      </c>
    </row>
    <row r="211" s="1" customFormat="1" ht="16.5" customHeight="1">
      <c r="B211" s="47"/>
      <c r="C211" s="225" t="s">
        <v>369</v>
      </c>
      <c r="D211" s="225" t="s">
        <v>140</v>
      </c>
      <c r="E211" s="226" t="s">
        <v>762</v>
      </c>
      <c r="F211" s="227" t="s">
        <v>763</v>
      </c>
      <c r="G211" s="228" t="s">
        <v>154</v>
      </c>
      <c r="H211" s="229">
        <v>3</v>
      </c>
      <c r="I211" s="230"/>
      <c r="J211" s="231">
        <f>ROUND(I211*H211,2)</f>
        <v>0</v>
      </c>
      <c r="K211" s="227" t="s">
        <v>21</v>
      </c>
      <c r="L211" s="73"/>
      <c r="M211" s="232" t="s">
        <v>21</v>
      </c>
      <c r="N211" s="233" t="s">
        <v>45</v>
      </c>
      <c r="O211" s="48"/>
      <c r="P211" s="234">
        <f>O211*H211</f>
        <v>0</v>
      </c>
      <c r="Q211" s="234">
        <v>0.063829999999999998</v>
      </c>
      <c r="R211" s="234">
        <f>Q211*H211</f>
        <v>0.19148999999999999</v>
      </c>
      <c r="S211" s="234">
        <v>0</v>
      </c>
      <c r="T211" s="235">
        <f>S211*H211</f>
        <v>0</v>
      </c>
      <c r="AR211" s="25" t="s">
        <v>144</v>
      </c>
      <c r="AT211" s="25" t="s">
        <v>140</v>
      </c>
      <c r="AU211" s="25" t="s">
        <v>84</v>
      </c>
      <c r="AY211" s="25" t="s">
        <v>139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25" t="s">
        <v>82</v>
      </c>
      <c r="BK211" s="236">
        <f>ROUND(I211*H211,2)</f>
        <v>0</v>
      </c>
      <c r="BL211" s="25" t="s">
        <v>144</v>
      </c>
      <c r="BM211" s="25" t="s">
        <v>764</v>
      </c>
    </row>
    <row r="212" s="1" customFormat="1" ht="16.5" customHeight="1">
      <c r="B212" s="47"/>
      <c r="C212" s="276" t="s">
        <v>254</v>
      </c>
      <c r="D212" s="276" t="s">
        <v>447</v>
      </c>
      <c r="E212" s="277" t="s">
        <v>765</v>
      </c>
      <c r="F212" s="278" t="s">
        <v>766</v>
      </c>
      <c r="G212" s="279" t="s">
        <v>154</v>
      </c>
      <c r="H212" s="280">
        <v>3</v>
      </c>
      <c r="I212" s="281"/>
      <c r="J212" s="282">
        <f>ROUND(I212*H212,2)</f>
        <v>0</v>
      </c>
      <c r="K212" s="278" t="s">
        <v>21</v>
      </c>
      <c r="L212" s="283"/>
      <c r="M212" s="284" t="s">
        <v>21</v>
      </c>
      <c r="N212" s="285" t="s">
        <v>45</v>
      </c>
      <c r="O212" s="48"/>
      <c r="P212" s="234">
        <f>O212*H212</f>
        <v>0</v>
      </c>
      <c r="Q212" s="234">
        <v>0.0064999999999999997</v>
      </c>
      <c r="R212" s="234">
        <f>Q212*H212</f>
        <v>0.0195</v>
      </c>
      <c r="S212" s="234">
        <v>0</v>
      </c>
      <c r="T212" s="235">
        <f>S212*H212</f>
        <v>0</v>
      </c>
      <c r="AR212" s="25" t="s">
        <v>155</v>
      </c>
      <c r="AT212" s="25" t="s">
        <v>447</v>
      </c>
      <c r="AU212" s="25" t="s">
        <v>84</v>
      </c>
      <c r="AY212" s="25" t="s">
        <v>139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25" t="s">
        <v>82</v>
      </c>
      <c r="BK212" s="236">
        <f>ROUND(I212*H212,2)</f>
        <v>0</v>
      </c>
      <c r="BL212" s="25" t="s">
        <v>144</v>
      </c>
      <c r="BM212" s="25" t="s">
        <v>767</v>
      </c>
    </row>
    <row r="213" s="1" customFormat="1" ht="16.5" customHeight="1">
      <c r="B213" s="47"/>
      <c r="C213" s="276" t="s">
        <v>377</v>
      </c>
      <c r="D213" s="276" t="s">
        <v>447</v>
      </c>
      <c r="E213" s="277" t="s">
        <v>768</v>
      </c>
      <c r="F213" s="278" t="s">
        <v>769</v>
      </c>
      <c r="G213" s="279" t="s">
        <v>154</v>
      </c>
      <c r="H213" s="280">
        <v>3</v>
      </c>
      <c r="I213" s="281"/>
      <c r="J213" s="282">
        <f>ROUND(I213*H213,2)</f>
        <v>0</v>
      </c>
      <c r="K213" s="278" t="s">
        <v>21</v>
      </c>
      <c r="L213" s="283"/>
      <c r="M213" s="284" t="s">
        <v>21</v>
      </c>
      <c r="N213" s="285" t="s">
        <v>45</v>
      </c>
      <c r="O213" s="48"/>
      <c r="P213" s="234">
        <f>O213*H213</f>
        <v>0</v>
      </c>
      <c r="Q213" s="234">
        <v>0.0023999999999999998</v>
      </c>
      <c r="R213" s="234">
        <f>Q213*H213</f>
        <v>0.0071999999999999998</v>
      </c>
      <c r="S213" s="234">
        <v>0</v>
      </c>
      <c r="T213" s="235">
        <f>S213*H213</f>
        <v>0</v>
      </c>
      <c r="AR213" s="25" t="s">
        <v>155</v>
      </c>
      <c r="AT213" s="25" t="s">
        <v>447</v>
      </c>
      <c r="AU213" s="25" t="s">
        <v>84</v>
      </c>
      <c r="AY213" s="25" t="s">
        <v>139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25" t="s">
        <v>82</v>
      </c>
      <c r="BK213" s="236">
        <f>ROUND(I213*H213,2)</f>
        <v>0</v>
      </c>
      <c r="BL213" s="25" t="s">
        <v>144</v>
      </c>
      <c r="BM213" s="25" t="s">
        <v>770</v>
      </c>
    </row>
    <row r="214" s="1" customFormat="1" ht="16.5" customHeight="1">
      <c r="B214" s="47"/>
      <c r="C214" s="276" t="s">
        <v>259</v>
      </c>
      <c r="D214" s="276" t="s">
        <v>447</v>
      </c>
      <c r="E214" s="277" t="s">
        <v>771</v>
      </c>
      <c r="F214" s="278" t="s">
        <v>772</v>
      </c>
      <c r="G214" s="279" t="s">
        <v>154</v>
      </c>
      <c r="H214" s="280">
        <v>5</v>
      </c>
      <c r="I214" s="281"/>
      <c r="J214" s="282">
        <f>ROUND(I214*H214,2)</f>
        <v>0</v>
      </c>
      <c r="K214" s="278" t="s">
        <v>21</v>
      </c>
      <c r="L214" s="283"/>
      <c r="M214" s="284" t="s">
        <v>21</v>
      </c>
      <c r="N214" s="285" t="s">
        <v>45</v>
      </c>
      <c r="O214" s="48"/>
      <c r="P214" s="234">
        <f>O214*H214</f>
        <v>0</v>
      </c>
      <c r="Q214" s="234">
        <v>0.0064999999999999997</v>
      </c>
      <c r="R214" s="234">
        <f>Q214*H214</f>
        <v>0.032500000000000001</v>
      </c>
      <c r="S214" s="234">
        <v>0</v>
      </c>
      <c r="T214" s="235">
        <f>S214*H214</f>
        <v>0</v>
      </c>
      <c r="AR214" s="25" t="s">
        <v>155</v>
      </c>
      <c r="AT214" s="25" t="s">
        <v>447</v>
      </c>
      <c r="AU214" s="25" t="s">
        <v>84</v>
      </c>
      <c r="AY214" s="25" t="s">
        <v>139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25" t="s">
        <v>82</v>
      </c>
      <c r="BK214" s="236">
        <f>ROUND(I214*H214,2)</f>
        <v>0</v>
      </c>
      <c r="BL214" s="25" t="s">
        <v>144</v>
      </c>
      <c r="BM214" s="25" t="s">
        <v>773</v>
      </c>
    </row>
    <row r="215" s="12" customFormat="1">
      <c r="B215" s="254"/>
      <c r="C215" s="255"/>
      <c r="D215" s="237" t="s">
        <v>421</v>
      </c>
      <c r="E215" s="256" t="s">
        <v>21</v>
      </c>
      <c r="F215" s="257" t="s">
        <v>774</v>
      </c>
      <c r="G215" s="255"/>
      <c r="H215" s="258">
        <v>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421</v>
      </c>
      <c r="AU215" s="264" t="s">
        <v>84</v>
      </c>
      <c r="AV215" s="12" t="s">
        <v>84</v>
      </c>
      <c r="AW215" s="12" t="s">
        <v>38</v>
      </c>
      <c r="AX215" s="12" t="s">
        <v>82</v>
      </c>
      <c r="AY215" s="264" t="s">
        <v>139</v>
      </c>
    </row>
    <row r="216" s="1" customFormat="1" ht="16.5" customHeight="1">
      <c r="B216" s="47"/>
      <c r="C216" s="225" t="s">
        <v>388</v>
      </c>
      <c r="D216" s="225" t="s">
        <v>140</v>
      </c>
      <c r="E216" s="226" t="s">
        <v>775</v>
      </c>
      <c r="F216" s="227" t="s">
        <v>776</v>
      </c>
      <c r="G216" s="228" t="s">
        <v>154</v>
      </c>
      <c r="H216" s="229">
        <v>2</v>
      </c>
      <c r="I216" s="230"/>
      <c r="J216" s="231">
        <f>ROUND(I216*H216,2)</f>
        <v>0</v>
      </c>
      <c r="K216" s="227" t="s">
        <v>21</v>
      </c>
      <c r="L216" s="73"/>
      <c r="M216" s="232" t="s">
        <v>21</v>
      </c>
      <c r="N216" s="233" t="s">
        <v>45</v>
      </c>
      <c r="O216" s="48"/>
      <c r="P216" s="234">
        <f>O216*H216</f>
        <v>0</v>
      </c>
      <c r="Q216" s="234">
        <v>0.12303</v>
      </c>
      <c r="R216" s="234">
        <f>Q216*H216</f>
        <v>0.24606</v>
      </c>
      <c r="S216" s="234">
        <v>0</v>
      </c>
      <c r="T216" s="235">
        <f>S216*H216</f>
        <v>0</v>
      </c>
      <c r="AR216" s="25" t="s">
        <v>144</v>
      </c>
      <c r="AT216" s="25" t="s">
        <v>140</v>
      </c>
      <c r="AU216" s="25" t="s">
        <v>84</v>
      </c>
      <c r="AY216" s="25" t="s">
        <v>139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25" t="s">
        <v>82</v>
      </c>
      <c r="BK216" s="236">
        <f>ROUND(I216*H216,2)</f>
        <v>0</v>
      </c>
      <c r="BL216" s="25" t="s">
        <v>144</v>
      </c>
      <c r="BM216" s="25" t="s">
        <v>777</v>
      </c>
    </row>
    <row r="217" s="1" customFormat="1" ht="16.5" customHeight="1">
      <c r="B217" s="47"/>
      <c r="C217" s="276" t="s">
        <v>263</v>
      </c>
      <c r="D217" s="276" t="s">
        <v>447</v>
      </c>
      <c r="E217" s="277" t="s">
        <v>778</v>
      </c>
      <c r="F217" s="278" t="s">
        <v>779</v>
      </c>
      <c r="G217" s="279" t="s">
        <v>154</v>
      </c>
      <c r="H217" s="280">
        <v>2</v>
      </c>
      <c r="I217" s="281"/>
      <c r="J217" s="282">
        <f>ROUND(I217*H217,2)</f>
        <v>0</v>
      </c>
      <c r="K217" s="278" t="s">
        <v>21</v>
      </c>
      <c r="L217" s="283"/>
      <c r="M217" s="284" t="s">
        <v>21</v>
      </c>
      <c r="N217" s="285" t="s">
        <v>45</v>
      </c>
      <c r="O217" s="48"/>
      <c r="P217" s="234">
        <f>O217*H217</f>
        <v>0</v>
      </c>
      <c r="Q217" s="234">
        <v>0.01123</v>
      </c>
      <c r="R217" s="234">
        <f>Q217*H217</f>
        <v>0.022460000000000001</v>
      </c>
      <c r="S217" s="234">
        <v>0</v>
      </c>
      <c r="T217" s="235">
        <f>S217*H217</f>
        <v>0</v>
      </c>
      <c r="AR217" s="25" t="s">
        <v>155</v>
      </c>
      <c r="AT217" s="25" t="s">
        <v>447</v>
      </c>
      <c r="AU217" s="25" t="s">
        <v>84</v>
      </c>
      <c r="AY217" s="25" t="s">
        <v>139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25" t="s">
        <v>82</v>
      </c>
      <c r="BK217" s="236">
        <f>ROUND(I217*H217,2)</f>
        <v>0</v>
      </c>
      <c r="BL217" s="25" t="s">
        <v>144</v>
      </c>
      <c r="BM217" s="25" t="s">
        <v>780</v>
      </c>
    </row>
    <row r="218" s="1" customFormat="1" ht="16.5" customHeight="1">
      <c r="B218" s="47"/>
      <c r="C218" s="225" t="s">
        <v>395</v>
      </c>
      <c r="D218" s="225" t="s">
        <v>140</v>
      </c>
      <c r="E218" s="226" t="s">
        <v>781</v>
      </c>
      <c r="F218" s="227" t="s">
        <v>782</v>
      </c>
      <c r="G218" s="228" t="s">
        <v>154</v>
      </c>
      <c r="H218" s="229">
        <v>1</v>
      </c>
      <c r="I218" s="230"/>
      <c r="J218" s="231">
        <f>ROUND(I218*H218,2)</f>
        <v>0</v>
      </c>
      <c r="K218" s="227" t="s">
        <v>21</v>
      </c>
      <c r="L218" s="73"/>
      <c r="M218" s="232" t="s">
        <v>21</v>
      </c>
      <c r="N218" s="233" t="s">
        <v>45</v>
      </c>
      <c r="O218" s="48"/>
      <c r="P218" s="234">
        <f>O218*H218</f>
        <v>0</v>
      </c>
      <c r="Q218" s="234">
        <v>0.30703999999999998</v>
      </c>
      <c r="R218" s="234">
        <f>Q218*H218</f>
        <v>0.30703999999999998</v>
      </c>
      <c r="S218" s="234">
        <v>0</v>
      </c>
      <c r="T218" s="235">
        <f>S218*H218</f>
        <v>0</v>
      </c>
      <c r="AR218" s="25" t="s">
        <v>144</v>
      </c>
      <c r="AT218" s="25" t="s">
        <v>140</v>
      </c>
      <c r="AU218" s="25" t="s">
        <v>84</v>
      </c>
      <c r="AY218" s="25" t="s">
        <v>139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25" t="s">
        <v>82</v>
      </c>
      <c r="BK218" s="236">
        <f>ROUND(I218*H218,2)</f>
        <v>0</v>
      </c>
      <c r="BL218" s="25" t="s">
        <v>144</v>
      </c>
      <c r="BM218" s="25" t="s">
        <v>783</v>
      </c>
    </row>
    <row r="219" s="1" customFormat="1" ht="16.5" customHeight="1">
      <c r="B219" s="47"/>
      <c r="C219" s="276" t="s">
        <v>267</v>
      </c>
      <c r="D219" s="276" t="s">
        <v>447</v>
      </c>
      <c r="E219" s="277" t="s">
        <v>784</v>
      </c>
      <c r="F219" s="278" t="s">
        <v>785</v>
      </c>
      <c r="G219" s="279" t="s">
        <v>154</v>
      </c>
      <c r="H219" s="280">
        <v>1</v>
      </c>
      <c r="I219" s="281"/>
      <c r="J219" s="282">
        <f>ROUND(I219*H219,2)</f>
        <v>0</v>
      </c>
      <c r="K219" s="278" t="s">
        <v>21</v>
      </c>
      <c r="L219" s="283"/>
      <c r="M219" s="284" t="s">
        <v>21</v>
      </c>
      <c r="N219" s="285" t="s">
        <v>45</v>
      </c>
      <c r="O219" s="48"/>
      <c r="P219" s="234">
        <f>O219*H219</f>
        <v>0</v>
      </c>
      <c r="Q219" s="234">
        <v>0.032199999999999999</v>
      </c>
      <c r="R219" s="234">
        <f>Q219*H219</f>
        <v>0.032199999999999999</v>
      </c>
      <c r="S219" s="234">
        <v>0</v>
      </c>
      <c r="T219" s="235">
        <f>S219*H219</f>
        <v>0</v>
      </c>
      <c r="AR219" s="25" t="s">
        <v>155</v>
      </c>
      <c r="AT219" s="25" t="s">
        <v>447</v>
      </c>
      <c r="AU219" s="25" t="s">
        <v>84</v>
      </c>
      <c r="AY219" s="25" t="s">
        <v>139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25" t="s">
        <v>82</v>
      </c>
      <c r="BK219" s="236">
        <f>ROUND(I219*H219,2)</f>
        <v>0</v>
      </c>
      <c r="BL219" s="25" t="s">
        <v>144</v>
      </c>
      <c r="BM219" s="25" t="s">
        <v>786</v>
      </c>
    </row>
    <row r="220" s="1" customFormat="1" ht="16.5" customHeight="1">
      <c r="B220" s="47"/>
      <c r="C220" s="276" t="s">
        <v>402</v>
      </c>
      <c r="D220" s="276" t="s">
        <v>447</v>
      </c>
      <c r="E220" s="277" t="s">
        <v>787</v>
      </c>
      <c r="F220" s="278" t="s">
        <v>788</v>
      </c>
      <c r="G220" s="279" t="s">
        <v>154</v>
      </c>
      <c r="H220" s="280">
        <v>1</v>
      </c>
      <c r="I220" s="281"/>
      <c r="J220" s="282">
        <f>ROUND(I220*H220,2)</f>
        <v>0</v>
      </c>
      <c r="K220" s="278" t="s">
        <v>21</v>
      </c>
      <c r="L220" s="283"/>
      <c r="M220" s="284" t="s">
        <v>21</v>
      </c>
      <c r="N220" s="285" t="s">
        <v>45</v>
      </c>
      <c r="O220" s="48"/>
      <c r="P220" s="234">
        <f>O220*H220</f>
        <v>0</v>
      </c>
      <c r="Q220" s="234">
        <v>0.0064999999999999997</v>
      </c>
      <c r="R220" s="234">
        <f>Q220*H220</f>
        <v>0.0064999999999999997</v>
      </c>
      <c r="S220" s="234">
        <v>0</v>
      </c>
      <c r="T220" s="235">
        <f>S220*H220</f>
        <v>0</v>
      </c>
      <c r="AR220" s="25" t="s">
        <v>155</v>
      </c>
      <c r="AT220" s="25" t="s">
        <v>447</v>
      </c>
      <c r="AU220" s="25" t="s">
        <v>84</v>
      </c>
      <c r="AY220" s="25" t="s">
        <v>139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25" t="s">
        <v>82</v>
      </c>
      <c r="BK220" s="236">
        <f>ROUND(I220*H220,2)</f>
        <v>0</v>
      </c>
      <c r="BL220" s="25" t="s">
        <v>144</v>
      </c>
      <c r="BM220" s="25" t="s">
        <v>789</v>
      </c>
    </row>
    <row r="221" s="1" customFormat="1" ht="16.5" customHeight="1">
      <c r="B221" s="47"/>
      <c r="C221" s="225" t="s">
        <v>270</v>
      </c>
      <c r="D221" s="225" t="s">
        <v>140</v>
      </c>
      <c r="E221" s="226" t="s">
        <v>790</v>
      </c>
      <c r="F221" s="227" t="s">
        <v>791</v>
      </c>
      <c r="G221" s="228" t="s">
        <v>154</v>
      </c>
      <c r="H221" s="229">
        <v>6</v>
      </c>
      <c r="I221" s="230"/>
      <c r="J221" s="231">
        <f>ROUND(I221*H221,2)</f>
        <v>0</v>
      </c>
      <c r="K221" s="227" t="s">
        <v>21</v>
      </c>
      <c r="L221" s="73"/>
      <c r="M221" s="232" t="s">
        <v>21</v>
      </c>
      <c r="N221" s="233" t="s">
        <v>45</v>
      </c>
      <c r="O221" s="48"/>
      <c r="P221" s="234">
        <f>O221*H221</f>
        <v>0</v>
      </c>
      <c r="Q221" s="234">
        <v>0.00031</v>
      </c>
      <c r="R221" s="234">
        <f>Q221*H221</f>
        <v>0.0018600000000000001</v>
      </c>
      <c r="S221" s="234">
        <v>0</v>
      </c>
      <c r="T221" s="235">
        <f>S221*H221</f>
        <v>0</v>
      </c>
      <c r="AR221" s="25" t="s">
        <v>144</v>
      </c>
      <c r="AT221" s="25" t="s">
        <v>140</v>
      </c>
      <c r="AU221" s="25" t="s">
        <v>84</v>
      </c>
      <c r="AY221" s="25" t="s">
        <v>139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25" t="s">
        <v>82</v>
      </c>
      <c r="BK221" s="236">
        <f>ROUND(I221*H221,2)</f>
        <v>0</v>
      </c>
      <c r="BL221" s="25" t="s">
        <v>144</v>
      </c>
      <c r="BM221" s="25" t="s">
        <v>792</v>
      </c>
    </row>
    <row r="222" s="12" customFormat="1">
      <c r="B222" s="254"/>
      <c r="C222" s="255"/>
      <c r="D222" s="237" t="s">
        <v>421</v>
      </c>
      <c r="E222" s="256" t="s">
        <v>21</v>
      </c>
      <c r="F222" s="257" t="s">
        <v>793</v>
      </c>
      <c r="G222" s="255"/>
      <c r="H222" s="258">
        <v>6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421</v>
      </c>
      <c r="AU222" s="264" t="s">
        <v>84</v>
      </c>
      <c r="AV222" s="12" t="s">
        <v>84</v>
      </c>
      <c r="AW222" s="12" t="s">
        <v>38</v>
      </c>
      <c r="AX222" s="12" t="s">
        <v>82</v>
      </c>
      <c r="AY222" s="264" t="s">
        <v>139</v>
      </c>
    </row>
    <row r="223" s="10" customFormat="1" ht="29.88" customHeight="1">
      <c r="B223" s="211"/>
      <c r="C223" s="212"/>
      <c r="D223" s="213" t="s">
        <v>73</v>
      </c>
      <c r="E223" s="295" t="s">
        <v>170</v>
      </c>
      <c r="F223" s="295" t="s">
        <v>794</v>
      </c>
      <c r="G223" s="212"/>
      <c r="H223" s="212"/>
      <c r="I223" s="215"/>
      <c r="J223" s="296">
        <f>BK223</f>
        <v>0</v>
      </c>
      <c r="K223" s="212"/>
      <c r="L223" s="217"/>
      <c r="M223" s="218"/>
      <c r="N223" s="219"/>
      <c r="O223" s="219"/>
      <c r="P223" s="220">
        <f>SUM(P224:P225)</f>
        <v>0</v>
      </c>
      <c r="Q223" s="219"/>
      <c r="R223" s="220">
        <f>SUM(R224:R225)</f>
        <v>0</v>
      </c>
      <c r="S223" s="219"/>
      <c r="T223" s="221">
        <f>SUM(T224:T225)</f>
        <v>0</v>
      </c>
      <c r="AR223" s="222" t="s">
        <v>82</v>
      </c>
      <c r="AT223" s="223" t="s">
        <v>73</v>
      </c>
      <c r="AU223" s="223" t="s">
        <v>82</v>
      </c>
      <c r="AY223" s="222" t="s">
        <v>139</v>
      </c>
      <c r="BK223" s="224">
        <f>SUM(BK224:BK225)</f>
        <v>0</v>
      </c>
    </row>
    <row r="224" s="1" customFormat="1" ht="16.5" customHeight="1">
      <c r="B224" s="47"/>
      <c r="C224" s="225" t="s">
        <v>795</v>
      </c>
      <c r="D224" s="225" t="s">
        <v>140</v>
      </c>
      <c r="E224" s="226" t="s">
        <v>796</v>
      </c>
      <c r="F224" s="227" t="s">
        <v>797</v>
      </c>
      <c r="G224" s="228" t="s">
        <v>222</v>
      </c>
      <c r="H224" s="229">
        <v>3</v>
      </c>
      <c r="I224" s="230"/>
      <c r="J224" s="231">
        <f>ROUND(I224*H224,2)</f>
        <v>0</v>
      </c>
      <c r="K224" s="227" t="s">
        <v>21</v>
      </c>
      <c r="L224" s="73"/>
      <c r="M224" s="232" t="s">
        <v>21</v>
      </c>
      <c r="N224" s="233" t="s">
        <v>45</v>
      </c>
      <c r="O224" s="48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AR224" s="25" t="s">
        <v>144</v>
      </c>
      <c r="AT224" s="25" t="s">
        <v>140</v>
      </c>
      <c r="AU224" s="25" t="s">
        <v>84</v>
      </c>
      <c r="AY224" s="25" t="s">
        <v>139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25" t="s">
        <v>82</v>
      </c>
      <c r="BK224" s="236">
        <f>ROUND(I224*H224,2)</f>
        <v>0</v>
      </c>
      <c r="BL224" s="25" t="s">
        <v>144</v>
      </c>
      <c r="BM224" s="25" t="s">
        <v>798</v>
      </c>
    </row>
    <row r="225" s="1" customFormat="1" ht="16.5" customHeight="1">
      <c r="B225" s="47"/>
      <c r="C225" s="225" t="s">
        <v>274</v>
      </c>
      <c r="D225" s="225" t="s">
        <v>140</v>
      </c>
      <c r="E225" s="226" t="s">
        <v>799</v>
      </c>
      <c r="F225" s="227" t="s">
        <v>800</v>
      </c>
      <c r="G225" s="228" t="s">
        <v>222</v>
      </c>
      <c r="H225" s="229">
        <v>3</v>
      </c>
      <c r="I225" s="230"/>
      <c r="J225" s="231">
        <f>ROUND(I225*H225,2)</f>
        <v>0</v>
      </c>
      <c r="K225" s="227" t="s">
        <v>21</v>
      </c>
      <c r="L225" s="73"/>
      <c r="M225" s="232" t="s">
        <v>21</v>
      </c>
      <c r="N225" s="233" t="s">
        <v>45</v>
      </c>
      <c r="O225" s="48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AR225" s="25" t="s">
        <v>144</v>
      </c>
      <c r="AT225" s="25" t="s">
        <v>140</v>
      </c>
      <c r="AU225" s="25" t="s">
        <v>84</v>
      </c>
      <c r="AY225" s="25" t="s">
        <v>139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25" t="s">
        <v>82</v>
      </c>
      <c r="BK225" s="236">
        <f>ROUND(I225*H225,2)</f>
        <v>0</v>
      </c>
      <c r="BL225" s="25" t="s">
        <v>144</v>
      </c>
      <c r="BM225" s="25" t="s">
        <v>801</v>
      </c>
    </row>
    <row r="226" s="10" customFormat="1" ht="29.88" customHeight="1">
      <c r="B226" s="211"/>
      <c r="C226" s="212"/>
      <c r="D226" s="213" t="s">
        <v>73</v>
      </c>
      <c r="E226" s="295" t="s">
        <v>406</v>
      </c>
      <c r="F226" s="295" t="s">
        <v>802</v>
      </c>
      <c r="G226" s="212"/>
      <c r="H226" s="212"/>
      <c r="I226" s="215"/>
      <c r="J226" s="296">
        <f>BK226</f>
        <v>0</v>
      </c>
      <c r="K226" s="212"/>
      <c r="L226" s="217"/>
      <c r="M226" s="218"/>
      <c r="N226" s="219"/>
      <c r="O226" s="219"/>
      <c r="P226" s="220">
        <f>SUM(P227:P233)</f>
        <v>0</v>
      </c>
      <c r="Q226" s="219"/>
      <c r="R226" s="220">
        <f>SUM(R227:R233)</f>
        <v>0</v>
      </c>
      <c r="S226" s="219"/>
      <c r="T226" s="221">
        <f>SUM(T227:T233)</f>
        <v>0</v>
      </c>
      <c r="AR226" s="222" t="s">
        <v>82</v>
      </c>
      <c r="AT226" s="223" t="s">
        <v>73</v>
      </c>
      <c r="AU226" s="223" t="s">
        <v>82</v>
      </c>
      <c r="AY226" s="222" t="s">
        <v>139</v>
      </c>
      <c r="BK226" s="224">
        <f>SUM(BK227:BK233)</f>
        <v>0</v>
      </c>
    </row>
    <row r="227" s="1" customFormat="1" ht="16.5" customHeight="1">
      <c r="B227" s="47"/>
      <c r="C227" s="225" t="s">
        <v>803</v>
      </c>
      <c r="D227" s="225" t="s">
        <v>140</v>
      </c>
      <c r="E227" s="226" t="s">
        <v>804</v>
      </c>
      <c r="F227" s="227" t="s">
        <v>385</v>
      </c>
      <c r="G227" s="228" t="s">
        <v>386</v>
      </c>
      <c r="H227" s="229">
        <v>0.89800000000000002</v>
      </c>
      <c r="I227" s="230"/>
      <c r="J227" s="231">
        <f>ROUND(I227*H227,2)</f>
        <v>0</v>
      </c>
      <c r="K227" s="227" t="s">
        <v>21</v>
      </c>
      <c r="L227" s="73"/>
      <c r="M227" s="232" t="s">
        <v>21</v>
      </c>
      <c r="N227" s="233" t="s">
        <v>45</v>
      </c>
      <c r="O227" s="48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AR227" s="25" t="s">
        <v>144</v>
      </c>
      <c r="AT227" s="25" t="s">
        <v>140</v>
      </c>
      <c r="AU227" s="25" t="s">
        <v>84</v>
      </c>
      <c r="AY227" s="25" t="s">
        <v>139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25" t="s">
        <v>82</v>
      </c>
      <c r="BK227" s="236">
        <f>ROUND(I227*H227,2)</f>
        <v>0</v>
      </c>
      <c r="BL227" s="25" t="s">
        <v>144</v>
      </c>
      <c r="BM227" s="25" t="s">
        <v>805</v>
      </c>
    </row>
    <row r="228" s="1" customFormat="1" ht="16.5" customHeight="1">
      <c r="B228" s="47"/>
      <c r="C228" s="225" t="s">
        <v>277</v>
      </c>
      <c r="D228" s="225" t="s">
        <v>140</v>
      </c>
      <c r="E228" s="226" t="s">
        <v>806</v>
      </c>
      <c r="F228" s="227" t="s">
        <v>807</v>
      </c>
      <c r="G228" s="228" t="s">
        <v>386</v>
      </c>
      <c r="H228" s="229">
        <v>8.0820000000000007</v>
      </c>
      <c r="I228" s="230"/>
      <c r="J228" s="231">
        <f>ROUND(I228*H228,2)</f>
        <v>0</v>
      </c>
      <c r="K228" s="227" t="s">
        <v>21</v>
      </c>
      <c r="L228" s="73"/>
      <c r="M228" s="232" t="s">
        <v>21</v>
      </c>
      <c r="N228" s="233" t="s">
        <v>45</v>
      </c>
      <c r="O228" s="48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AR228" s="25" t="s">
        <v>144</v>
      </c>
      <c r="AT228" s="25" t="s">
        <v>140</v>
      </c>
      <c r="AU228" s="25" t="s">
        <v>84</v>
      </c>
      <c r="AY228" s="25" t="s">
        <v>139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25" t="s">
        <v>82</v>
      </c>
      <c r="BK228" s="236">
        <f>ROUND(I228*H228,2)</f>
        <v>0</v>
      </c>
      <c r="BL228" s="25" t="s">
        <v>144</v>
      </c>
      <c r="BM228" s="25" t="s">
        <v>808</v>
      </c>
    </row>
    <row r="229" s="12" customFormat="1">
      <c r="B229" s="254"/>
      <c r="C229" s="255"/>
      <c r="D229" s="237" t="s">
        <v>421</v>
      </c>
      <c r="E229" s="256" t="s">
        <v>21</v>
      </c>
      <c r="F229" s="257" t="s">
        <v>809</v>
      </c>
      <c r="G229" s="255"/>
      <c r="H229" s="258">
        <v>8.0820000000000007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421</v>
      </c>
      <c r="AU229" s="264" t="s">
        <v>84</v>
      </c>
      <c r="AV229" s="12" t="s">
        <v>84</v>
      </c>
      <c r="AW229" s="12" t="s">
        <v>38</v>
      </c>
      <c r="AX229" s="12" t="s">
        <v>82</v>
      </c>
      <c r="AY229" s="264" t="s">
        <v>139</v>
      </c>
    </row>
    <row r="230" s="1" customFormat="1" ht="16.5" customHeight="1">
      <c r="B230" s="47"/>
      <c r="C230" s="225" t="s">
        <v>810</v>
      </c>
      <c r="D230" s="225" t="s">
        <v>140</v>
      </c>
      <c r="E230" s="226" t="s">
        <v>811</v>
      </c>
      <c r="F230" s="227" t="s">
        <v>812</v>
      </c>
      <c r="G230" s="228" t="s">
        <v>386</v>
      </c>
      <c r="H230" s="229">
        <v>0.89800000000000002</v>
      </c>
      <c r="I230" s="230"/>
      <c r="J230" s="231">
        <f>ROUND(I230*H230,2)</f>
        <v>0</v>
      </c>
      <c r="K230" s="227" t="s">
        <v>21</v>
      </c>
      <c r="L230" s="73"/>
      <c r="M230" s="232" t="s">
        <v>21</v>
      </c>
      <c r="N230" s="233" t="s">
        <v>45</v>
      </c>
      <c r="O230" s="48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AR230" s="25" t="s">
        <v>144</v>
      </c>
      <c r="AT230" s="25" t="s">
        <v>140</v>
      </c>
      <c r="AU230" s="25" t="s">
        <v>84</v>
      </c>
      <c r="AY230" s="25" t="s">
        <v>139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25" t="s">
        <v>82</v>
      </c>
      <c r="BK230" s="236">
        <f>ROUND(I230*H230,2)</f>
        <v>0</v>
      </c>
      <c r="BL230" s="25" t="s">
        <v>144</v>
      </c>
      <c r="BM230" s="25" t="s">
        <v>813</v>
      </c>
    </row>
    <row r="231" s="1" customFormat="1" ht="16.5" customHeight="1">
      <c r="B231" s="47"/>
      <c r="C231" s="225" t="s">
        <v>281</v>
      </c>
      <c r="D231" s="225" t="s">
        <v>140</v>
      </c>
      <c r="E231" s="226" t="s">
        <v>814</v>
      </c>
      <c r="F231" s="227" t="s">
        <v>815</v>
      </c>
      <c r="G231" s="228" t="s">
        <v>386</v>
      </c>
      <c r="H231" s="229">
        <v>0.57999999999999996</v>
      </c>
      <c r="I231" s="230"/>
      <c r="J231" s="231">
        <f>ROUND(I231*H231,2)</f>
        <v>0</v>
      </c>
      <c r="K231" s="227" t="s">
        <v>21</v>
      </c>
      <c r="L231" s="73"/>
      <c r="M231" s="232" t="s">
        <v>21</v>
      </c>
      <c r="N231" s="233" t="s">
        <v>45</v>
      </c>
      <c r="O231" s="48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AR231" s="25" t="s">
        <v>144</v>
      </c>
      <c r="AT231" s="25" t="s">
        <v>140</v>
      </c>
      <c r="AU231" s="25" t="s">
        <v>84</v>
      </c>
      <c r="AY231" s="25" t="s">
        <v>139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25" t="s">
        <v>82</v>
      </c>
      <c r="BK231" s="236">
        <f>ROUND(I231*H231,2)</f>
        <v>0</v>
      </c>
      <c r="BL231" s="25" t="s">
        <v>144</v>
      </c>
      <c r="BM231" s="25" t="s">
        <v>816</v>
      </c>
    </row>
    <row r="232" s="1" customFormat="1" ht="16.5" customHeight="1">
      <c r="B232" s="47"/>
      <c r="C232" s="225" t="s">
        <v>817</v>
      </c>
      <c r="D232" s="225" t="s">
        <v>140</v>
      </c>
      <c r="E232" s="226" t="s">
        <v>818</v>
      </c>
      <c r="F232" s="227" t="s">
        <v>819</v>
      </c>
      <c r="G232" s="228" t="s">
        <v>386</v>
      </c>
      <c r="H232" s="229">
        <v>0.318</v>
      </c>
      <c r="I232" s="230"/>
      <c r="J232" s="231">
        <f>ROUND(I232*H232,2)</f>
        <v>0</v>
      </c>
      <c r="K232" s="227" t="s">
        <v>21</v>
      </c>
      <c r="L232" s="73"/>
      <c r="M232" s="232" t="s">
        <v>21</v>
      </c>
      <c r="N232" s="233" t="s">
        <v>45</v>
      </c>
      <c r="O232" s="48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AR232" s="25" t="s">
        <v>144</v>
      </c>
      <c r="AT232" s="25" t="s">
        <v>140</v>
      </c>
      <c r="AU232" s="25" t="s">
        <v>84</v>
      </c>
      <c r="AY232" s="25" t="s">
        <v>139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25" t="s">
        <v>82</v>
      </c>
      <c r="BK232" s="236">
        <f>ROUND(I232*H232,2)</f>
        <v>0</v>
      </c>
      <c r="BL232" s="25" t="s">
        <v>144</v>
      </c>
      <c r="BM232" s="25" t="s">
        <v>820</v>
      </c>
    </row>
    <row r="233" s="1" customFormat="1" ht="16.5" customHeight="1">
      <c r="B233" s="47"/>
      <c r="C233" s="225" t="s">
        <v>284</v>
      </c>
      <c r="D233" s="225" t="s">
        <v>140</v>
      </c>
      <c r="E233" s="226" t="s">
        <v>821</v>
      </c>
      <c r="F233" s="227" t="s">
        <v>822</v>
      </c>
      <c r="G233" s="228" t="s">
        <v>386</v>
      </c>
      <c r="H233" s="229">
        <v>78.286000000000001</v>
      </c>
      <c r="I233" s="230"/>
      <c r="J233" s="231">
        <f>ROUND(I233*H233,2)</f>
        <v>0</v>
      </c>
      <c r="K233" s="227" t="s">
        <v>21</v>
      </c>
      <c r="L233" s="73"/>
      <c r="M233" s="232" t="s">
        <v>21</v>
      </c>
      <c r="N233" s="233" t="s">
        <v>45</v>
      </c>
      <c r="O233" s="48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AR233" s="25" t="s">
        <v>144</v>
      </c>
      <c r="AT233" s="25" t="s">
        <v>140</v>
      </c>
      <c r="AU233" s="25" t="s">
        <v>84</v>
      </c>
      <c r="AY233" s="25" t="s">
        <v>139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25" t="s">
        <v>82</v>
      </c>
      <c r="BK233" s="236">
        <f>ROUND(I233*H233,2)</f>
        <v>0</v>
      </c>
      <c r="BL233" s="25" t="s">
        <v>144</v>
      </c>
      <c r="BM233" s="25" t="s">
        <v>823</v>
      </c>
    </row>
    <row r="234" s="10" customFormat="1" ht="37.44001" customHeight="1">
      <c r="B234" s="211"/>
      <c r="C234" s="212"/>
      <c r="D234" s="213" t="s">
        <v>73</v>
      </c>
      <c r="E234" s="214" t="s">
        <v>447</v>
      </c>
      <c r="F234" s="214" t="s">
        <v>824</v>
      </c>
      <c r="G234" s="212"/>
      <c r="H234" s="212"/>
      <c r="I234" s="215"/>
      <c r="J234" s="216">
        <f>BK234</f>
        <v>0</v>
      </c>
      <c r="K234" s="212"/>
      <c r="L234" s="217"/>
      <c r="M234" s="218"/>
      <c r="N234" s="219"/>
      <c r="O234" s="219"/>
      <c r="P234" s="220">
        <f>P235+P239</f>
        <v>0</v>
      </c>
      <c r="Q234" s="219"/>
      <c r="R234" s="220">
        <f>R235+R239</f>
        <v>0.00379</v>
      </c>
      <c r="S234" s="219"/>
      <c r="T234" s="221">
        <f>T235+T239</f>
        <v>0</v>
      </c>
      <c r="AR234" s="222" t="s">
        <v>148</v>
      </c>
      <c r="AT234" s="223" t="s">
        <v>73</v>
      </c>
      <c r="AU234" s="223" t="s">
        <v>74</v>
      </c>
      <c r="AY234" s="222" t="s">
        <v>139</v>
      </c>
      <c r="BK234" s="224">
        <f>BK235+BK239</f>
        <v>0</v>
      </c>
    </row>
    <row r="235" s="10" customFormat="1" ht="19.92" customHeight="1">
      <c r="B235" s="211"/>
      <c r="C235" s="212"/>
      <c r="D235" s="213" t="s">
        <v>73</v>
      </c>
      <c r="E235" s="295" t="s">
        <v>825</v>
      </c>
      <c r="F235" s="295" t="s">
        <v>826</v>
      </c>
      <c r="G235" s="212"/>
      <c r="H235" s="212"/>
      <c r="I235" s="215"/>
      <c r="J235" s="296">
        <f>BK235</f>
        <v>0</v>
      </c>
      <c r="K235" s="212"/>
      <c r="L235" s="217"/>
      <c r="M235" s="218"/>
      <c r="N235" s="219"/>
      <c r="O235" s="219"/>
      <c r="P235" s="220">
        <f>SUM(P236:P238)</f>
        <v>0</v>
      </c>
      <c r="Q235" s="219"/>
      <c r="R235" s="220">
        <f>SUM(R236:R238)</f>
        <v>0.00379</v>
      </c>
      <c r="S235" s="219"/>
      <c r="T235" s="221">
        <f>SUM(T236:T238)</f>
        <v>0</v>
      </c>
      <c r="AR235" s="222" t="s">
        <v>148</v>
      </c>
      <c r="AT235" s="223" t="s">
        <v>73</v>
      </c>
      <c r="AU235" s="223" t="s">
        <v>82</v>
      </c>
      <c r="AY235" s="222" t="s">
        <v>139</v>
      </c>
      <c r="BK235" s="224">
        <f>SUM(BK236:BK238)</f>
        <v>0</v>
      </c>
    </row>
    <row r="236" s="1" customFormat="1" ht="16.5" customHeight="1">
      <c r="B236" s="47"/>
      <c r="C236" s="225" t="s">
        <v>827</v>
      </c>
      <c r="D236" s="225" t="s">
        <v>140</v>
      </c>
      <c r="E236" s="226" t="s">
        <v>828</v>
      </c>
      <c r="F236" s="227" t="s">
        <v>829</v>
      </c>
      <c r="G236" s="228" t="s">
        <v>222</v>
      </c>
      <c r="H236" s="229">
        <v>75.799999999999997</v>
      </c>
      <c r="I236" s="230"/>
      <c r="J236" s="231">
        <f>ROUND(I236*H236,2)</f>
        <v>0</v>
      </c>
      <c r="K236" s="227" t="s">
        <v>21</v>
      </c>
      <c r="L236" s="73"/>
      <c r="M236" s="232" t="s">
        <v>21</v>
      </c>
      <c r="N236" s="233" t="s">
        <v>45</v>
      </c>
      <c r="O236" s="48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AR236" s="25" t="s">
        <v>254</v>
      </c>
      <c r="AT236" s="25" t="s">
        <v>140</v>
      </c>
      <c r="AU236" s="25" t="s">
        <v>84</v>
      </c>
      <c r="AY236" s="25" t="s">
        <v>139</v>
      </c>
      <c r="BE236" s="236">
        <f>IF(N236="základní",J236,0)</f>
        <v>0</v>
      </c>
      <c r="BF236" s="236">
        <f>IF(N236="snížená",J236,0)</f>
        <v>0</v>
      </c>
      <c r="BG236" s="236">
        <f>IF(N236="zákl. přenesená",J236,0)</f>
        <v>0</v>
      </c>
      <c r="BH236" s="236">
        <f>IF(N236="sníž. přenesená",J236,0)</f>
        <v>0</v>
      </c>
      <c r="BI236" s="236">
        <f>IF(N236="nulová",J236,0)</f>
        <v>0</v>
      </c>
      <c r="BJ236" s="25" t="s">
        <v>82</v>
      </c>
      <c r="BK236" s="236">
        <f>ROUND(I236*H236,2)</f>
        <v>0</v>
      </c>
      <c r="BL236" s="25" t="s">
        <v>254</v>
      </c>
      <c r="BM236" s="25" t="s">
        <v>830</v>
      </c>
    </row>
    <row r="237" s="12" customFormat="1">
      <c r="B237" s="254"/>
      <c r="C237" s="255"/>
      <c r="D237" s="237" t="s">
        <v>421</v>
      </c>
      <c r="E237" s="256" t="s">
        <v>21</v>
      </c>
      <c r="F237" s="257" t="s">
        <v>755</v>
      </c>
      <c r="G237" s="255"/>
      <c r="H237" s="258">
        <v>75.799999999999997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421</v>
      </c>
      <c r="AU237" s="264" t="s">
        <v>84</v>
      </c>
      <c r="AV237" s="12" t="s">
        <v>84</v>
      </c>
      <c r="AW237" s="12" t="s">
        <v>38</v>
      </c>
      <c r="AX237" s="12" t="s">
        <v>82</v>
      </c>
      <c r="AY237" s="264" t="s">
        <v>139</v>
      </c>
    </row>
    <row r="238" s="1" customFormat="1" ht="16.5" customHeight="1">
      <c r="B238" s="47"/>
      <c r="C238" s="276" t="s">
        <v>288</v>
      </c>
      <c r="D238" s="276" t="s">
        <v>447</v>
      </c>
      <c r="E238" s="277" t="s">
        <v>831</v>
      </c>
      <c r="F238" s="278" t="s">
        <v>832</v>
      </c>
      <c r="G238" s="279" t="s">
        <v>222</v>
      </c>
      <c r="H238" s="280">
        <v>75.799999999999997</v>
      </c>
      <c r="I238" s="281"/>
      <c r="J238" s="282">
        <f>ROUND(I238*H238,2)</f>
        <v>0</v>
      </c>
      <c r="K238" s="278" t="s">
        <v>21</v>
      </c>
      <c r="L238" s="283"/>
      <c r="M238" s="284" t="s">
        <v>21</v>
      </c>
      <c r="N238" s="285" t="s">
        <v>45</v>
      </c>
      <c r="O238" s="48"/>
      <c r="P238" s="234">
        <f>O238*H238</f>
        <v>0</v>
      </c>
      <c r="Q238" s="234">
        <v>5.0000000000000002E-05</v>
      </c>
      <c r="R238" s="234">
        <f>Q238*H238</f>
        <v>0.00379</v>
      </c>
      <c r="S238" s="234">
        <v>0</v>
      </c>
      <c r="T238" s="235">
        <f>S238*H238</f>
        <v>0</v>
      </c>
      <c r="AR238" s="25" t="s">
        <v>375</v>
      </c>
      <c r="AT238" s="25" t="s">
        <v>447</v>
      </c>
      <c r="AU238" s="25" t="s">
        <v>84</v>
      </c>
      <c r="AY238" s="25" t="s">
        <v>139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25" t="s">
        <v>82</v>
      </c>
      <c r="BK238" s="236">
        <f>ROUND(I238*H238,2)</f>
        <v>0</v>
      </c>
      <c r="BL238" s="25" t="s">
        <v>375</v>
      </c>
      <c r="BM238" s="25" t="s">
        <v>833</v>
      </c>
    </row>
    <row r="239" s="10" customFormat="1" ht="29.88" customHeight="1">
      <c r="B239" s="211"/>
      <c r="C239" s="212"/>
      <c r="D239" s="213" t="s">
        <v>73</v>
      </c>
      <c r="E239" s="295" t="s">
        <v>834</v>
      </c>
      <c r="F239" s="295" t="s">
        <v>835</v>
      </c>
      <c r="G239" s="212"/>
      <c r="H239" s="212"/>
      <c r="I239" s="215"/>
      <c r="J239" s="296">
        <f>BK239</f>
        <v>0</v>
      </c>
      <c r="K239" s="212"/>
      <c r="L239" s="217"/>
      <c r="M239" s="218"/>
      <c r="N239" s="219"/>
      <c r="O239" s="219"/>
      <c r="P239" s="220">
        <f>P240</f>
        <v>0</v>
      </c>
      <c r="Q239" s="219"/>
      <c r="R239" s="220">
        <f>R240</f>
        <v>0</v>
      </c>
      <c r="S239" s="219"/>
      <c r="T239" s="221">
        <f>T240</f>
        <v>0</v>
      </c>
      <c r="AR239" s="222" t="s">
        <v>148</v>
      </c>
      <c r="AT239" s="223" t="s">
        <v>73</v>
      </c>
      <c r="AU239" s="223" t="s">
        <v>82</v>
      </c>
      <c r="AY239" s="222" t="s">
        <v>139</v>
      </c>
      <c r="BK239" s="224">
        <f>BK240</f>
        <v>0</v>
      </c>
    </row>
    <row r="240" s="1" customFormat="1" ht="16.5" customHeight="1">
      <c r="B240" s="47"/>
      <c r="C240" s="225" t="s">
        <v>836</v>
      </c>
      <c r="D240" s="225" t="s">
        <v>140</v>
      </c>
      <c r="E240" s="226" t="s">
        <v>837</v>
      </c>
      <c r="F240" s="227" t="s">
        <v>838</v>
      </c>
      <c r="G240" s="228" t="s">
        <v>222</v>
      </c>
      <c r="H240" s="229">
        <v>75.799999999999997</v>
      </c>
      <c r="I240" s="230"/>
      <c r="J240" s="231">
        <f>ROUND(I240*H240,2)</f>
        <v>0</v>
      </c>
      <c r="K240" s="227" t="s">
        <v>21</v>
      </c>
      <c r="L240" s="73"/>
      <c r="M240" s="232" t="s">
        <v>21</v>
      </c>
      <c r="N240" s="240" t="s">
        <v>45</v>
      </c>
      <c r="O240" s="241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AR240" s="25" t="s">
        <v>254</v>
      </c>
      <c r="AT240" s="25" t="s">
        <v>140</v>
      </c>
      <c r="AU240" s="25" t="s">
        <v>84</v>
      </c>
      <c r="AY240" s="25" t="s">
        <v>139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25" t="s">
        <v>82</v>
      </c>
      <c r="BK240" s="236">
        <f>ROUND(I240*H240,2)</f>
        <v>0</v>
      </c>
      <c r="BL240" s="25" t="s">
        <v>254</v>
      </c>
      <c r="BM240" s="25" t="s">
        <v>839</v>
      </c>
    </row>
    <row r="241" s="1" customFormat="1" ht="6.96" customHeight="1">
      <c r="B241" s="68"/>
      <c r="C241" s="69"/>
      <c r="D241" s="69"/>
      <c r="E241" s="69"/>
      <c r="F241" s="69"/>
      <c r="G241" s="69"/>
      <c r="H241" s="69"/>
      <c r="I241" s="179"/>
      <c r="J241" s="69"/>
      <c r="K241" s="69"/>
      <c r="L241" s="73"/>
    </row>
  </sheetData>
  <sheetProtection sheet="1" autoFilter="0" formatColumns="0" formatRows="0" objects="1" scenarios="1" spinCount="100000" saltValue="1whRfOXz2uNnh6uUY2XurQgijgnXkzB37BRwrCZLl9WXWGQnq3kHhyZ6Pnwwpa1ZXZLNKDWqa67+a6RTj50L3g==" hashValue="7T5e1J5ldi9LccMzK+l6qDqfhheKBKZxMEBH6JK8GYY8s6bNz1cWBBCLnUf/9hfRcrUs9931gZlqTsA02xrIGQ==" algorithmName="SHA-512" password="CC35"/>
  <autoFilter ref="C91:K24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0:H80"/>
    <mergeCell ref="E82:H82"/>
    <mergeCell ref="E84:H84"/>
    <mergeCell ref="G1:H1"/>
    <mergeCell ref="L2:V2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110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511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512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840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112</v>
      </c>
      <c r="G14" s="48"/>
      <c r="H14" s="48"/>
      <c r="I14" s="159" t="s">
        <v>25</v>
      </c>
      <c r="J14" s="160" t="str">
        <f>'Rekapitulace stavby'!AN8</f>
        <v>6. 3. 2019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21</v>
      </c>
      <c r="K16" s="52"/>
    </row>
    <row r="17" s="1" customFormat="1" ht="18" customHeight="1">
      <c r="B17" s="47"/>
      <c r="C17" s="48"/>
      <c r="D17" s="48"/>
      <c r="E17" s="36" t="s">
        <v>112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59" t="s">
        <v>28</v>
      </c>
      <c r="J22" s="36" t="s">
        <v>21</v>
      </c>
      <c r="K22" s="52"/>
    </row>
    <row r="23" s="1" customFormat="1" ht="18" customHeight="1">
      <c r="B23" s="47"/>
      <c r="C23" s="48"/>
      <c r="D23" s="48"/>
      <c r="E23" s="36" t="s">
        <v>112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39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ROUND(J90,2)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ROUND(SUM(BE90:BE266), 2)</f>
        <v>0</v>
      </c>
      <c r="G32" s="48"/>
      <c r="H32" s="48"/>
      <c r="I32" s="171">
        <v>0.20999999999999999</v>
      </c>
      <c r="J32" s="170">
        <f>ROUND(ROUND((SUM(BE90:BE266)),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ROUND(SUM(BF90:BF266), 2)</f>
        <v>0</v>
      </c>
      <c r="G33" s="48"/>
      <c r="H33" s="48"/>
      <c r="I33" s="171">
        <v>0.14999999999999999</v>
      </c>
      <c r="J33" s="170">
        <f>ROUND(ROUND((SUM(BF90:BF266)),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ROUND(SUM(BG90:BG266),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ROUND(SUM(BH90:BH266),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ROUND(SUM(BI90:BI266),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113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Ul. Karla Čapka, Sokolov - příjezdová komunikace a inženýrské sítě</v>
      </c>
      <c r="F47" s="41"/>
      <c r="G47" s="41"/>
      <c r="H47" s="41"/>
      <c r="I47" s="157"/>
      <c r="J47" s="48"/>
      <c r="K47" s="52"/>
    </row>
    <row r="48">
      <c r="B48" s="29"/>
      <c r="C48" s="41" t="s">
        <v>110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511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512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003.2 - Kanalizace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 xml:space="preserve"> </v>
      </c>
      <c r="G53" s="48"/>
      <c r="H53" s="48"/>
      <c r="I53" s="159" t="s">
        <v>25</v>
      </c>
      <c r="J53" s="160" t="str">
        <f>IF(J14="","",J14)</f>
        <v>6. 3. 2019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 xml:space="preserve"> </v>
      </c>
      <c r="G55" s="48"/>
      <c r="H55" s="48"/>
      <c r="I55" s="159" t="s">
        <v>35</v>
      </c>
      <c r="J55" s="45" t="str">
        <f>E23</f>
        <v xml:space="preserve"> 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114</v>
      </c>
      <c r="D58" s="172"/>
      <c r="E58" s="172"/>
      <c r="F58" s="172"/>
      <c r="G58" s="172"/>
      <c r="H58" s="172"/>
      <c r="I58" s="186"/>
      <c r="J58" s="187" t="s">
        <v>115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116</v>
      </c>
      <c r="D60" s="48"/>
      <c r="E60" s="48"/>
      <c r="F60" s="48"/>
      <c r="G60" s="48"/>
      <c r="H60" s="48"/>
      <c r="I60" s="157"/>
      <c r="J60" s="168">
        <f>J90</f>
        <v>0</v>
      </c>
      <c r="K60" s="52"/>
      <c r="AU60" s="25" t="s">
        <v>117</v>
      </c>
    </row>
    <row r="61" s="8" customFormat="1" ht="24.96" customHeight="1">
      <c r="B61" s="190"/>
      <c r="C61" s="191"/>
      <c r="D61" s="192" t="s">
        <v>514</v>
      </c>
      <c r="E61" s="193"/>
      <c r="F61" s="193"/>
      <c r="G61" s="193"/>
      <c r="H61" s="193"/>
      <c r="I61" s="194"/>
      <c r="J61" s="195">
        <f>J91</f>
        <v>0</v>
      </c>
      <c r="K61" s="196"/>
    </row>
    <row r="62" s="14" customFormat="1" ht="19.92" customHeight="1">
      <c r="B62" s="286"/>
      <c r="C62" s="287"/>
      <c r="D62" s="288" t="s">
        <v>515</v>
      </c>
      <c r="E62" s="289"/>
      <c r="F62" s="289"/>
      <c r="G62" s="289"/>
      <c r="H62" s="289"/>
      <c r="I62" s="290"/>
      <c r="J62" s="291">
        <f>J92</f>
        <v>0</v>
      </c>
      <c r="K62" s="292"/>
    </row>
    <row r="63" s="14" customFormat="1" ht="19.92" customHeight="1">
      <c r="B63" s="286"/>
      <c r="C63" s="287"/>
      <c r="D63" s="288" t="s">
        <v>841</v>
      </c>
      <c r="E63" s="289"/>
      <c r="F63" s="289"/>
      <c r="G63" s="289"/>
      <c r="H63" s="289"/>
      <c r="I63" s="290"/>
      <c r="J63" s="291">
        <f>J172</f>
        <v>0</v>
      </c>
      <c r="K63" s="292"/>
    </row>
    <row r="64" s="14" customFormat="1" ht="19.92" customHeight="1">
      <c r="B64" s="286"/>
      <c r="C64" s="287"/>
      <c r="D64" s="288" t="s">
        <v>516</v>
      </c>
      <c r="E64" s="289"/>
      <c r="F64" s="289"/>
      <c r="G64" s="289"/>
      <c r="H64" s="289"/>
      <c r="I64" s="290"/>
      <c r="J64" s="291">
        <f>J178</f>
        <v>0</v>
      </c>
      <c r="K64" s="292"/>
    </row>
    <row r="65" s="14" customFormat="1" ht="19.92" customHeight="1">
      <c r="B65" s="286"/>
      <c r="C65" s="287"/>
      <c r="D65" s="288" t="s">
        <v>517</v>
      </c>
      <c r="E65" s="289"/>
      <c r="F65" s="289"/>
      <c r="G65" s="289"/>
      <c r="H65" s="289"/>
      <c r="I65" s="290"/>
      <c r="J65" s="291">
        <f>J184</f>
        <v>0</v>
      </c>
      <c r="K65" s="292"/>
    </row>
    <row r="66" s="14" customFormat="1" ht="19.92" customHeight="1">
      <c r="B66" s="286"/>
      <c r="C66" s="287"/>
      <c r="D66" s="288" t="s">
        <v>518</v>
      </c>
      <c r="E66" s="289"/>
      <c r="F66" s="289"/>
      <c r="G66" s="289"/>
      <c r="H66" s="289"/>
      <c r="I66" s="290"/>
      <c r="J66" s="291">
        <f>J197</f>
        <v>0</v>
      </c>
      <c r="K66" s="292"/>
    </row>
    <row r="67" s="14" customFormat="1" ht="19.92" customHeight="1">
      <c r="B67" s="286"/>
      <c r="C67" s="287"/>
      <c r="D67" s="288" t="s">
        <v>519</v>
      </c>
      <c r="E67" s="289"/>
      <c r="F67" s="289"/>
      <c r="G67" s="289"/>
      <c r="H67" s="289"/>
      <c r="I67" s="290"/>
      <c r="J67" s="291">
        <f>J250</f>
        <v>0</v>
      </c>
      <c r="K67" s="292"/>
    </row>
    <row r="68" s="14" customFormat="1" ht="19.92" customHeight="1">
      <c r="B68" s="286"/>
      <c r="C68" s="287"/>
      <c r="D68" s="288" t="s">
        <v>520</v>
      </c>
      <c r="E68" s="289"/>
      <c r="F68" s="289"/>
      <c r="G68" s="289"/>
      <c r="H68" s="289"/>
      <c r="I68" s="290"/>
      <c r="J68" s="291">
        <f>J257</f>
        <v>0</v>
      </c>
      <c r="K68" s="292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7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79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2"/>
      <c r="J74" s="72"/>
      <c r="K74" s="72"/>
      <c r="L74" s="73"/>
    </row>
    <row r="75" s="1" customFormat="1" ht="36.96" customHeight="1">
      <c r="B75" s="47"/>
      <c r="C75" s="74" t="s">
        <v>124</v>
      </c>
      <c r="D75" s="75"/>
      <c r="E75" s="75"/>
      <c r="F75" s="75"/>
      <c r="G75" s="75"/>
      <c r="H75" s="75"/>
      <c r="I75" s="197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197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197"/>
      <c r="J77" s="75"/>
      <c r="K77" s="75"/>
      <c r="L77" s="73"/>
    </row>
    <row r="78" s="1" customFormat="1" ht="16.5" customHeight="1">
      <c r="B78" s="47"/>
      <c r="C78" s="75"/>
      <c r="D78" s="75"/>
      <c r="E78" s="198" t="str">
        <f>E7</f>
        <v>Ul. Karla Čapka, Sokolov - příjezdová komunikace a inženýrské sítě</v>
      </c>
      <c r="F78" s="77"/>
      <c r="G78" s="77"/>
      <c r="H78" s="77"/>
      <c r="I78" s="197"/>
      <c r="J78" s="75"/>
      <c r="K78" s="75"/>
      <c r="L78" s="73"/>
    </row>
    <row r="79">
      <c r="B79" s="29"/>
      <c r="C79" s="77" t="s">
        <v>110</v>
      </c>
      <c r="D79" s="293"/>
      <c r="E79" s="293"/>
      <c r="F79" s="293"/>
      <c r="G79" s="293"/>
      <c r="H79" s="293"/>
      <c r="I79" s="149"/>
      <c r="J79" s="293"/>
      <c r="K79" s="293"/>
      <c r="L79" s="294"/>
    </row>
    <row r="80" s="1" customFormat="1" ht="16.5" customHeight="1">
      <c r="B80" s="47"/>
      <c r="C80" s="75"/>
      <c r="D80" s="75"/>
      <c r="E80" s="198" t="s">
        <v>511</v>
      </c>
      <c r="F80" s="75"/>
      <c r="G80" s="75"/>
      <c r="H80" s="75"/>
      <c r="I80" s="197"/>
      <c r="J80" s="75"/>
      <c r="K80" s="75"/>
      <c r="L80" s="73"/>
    </row>
    <row r="81" s="1" customFormat="1" ht="14.4" customHeight="1">
      <c r="B81" s="47"/>
      <c r="C81" s="77" t="s">
        <v>512</v>
      </c>
      <c r="D81" s="75"/>
      <c r="E81" s="75"/>
      <c r="F81" s="75"/>
      <c r="G81" s="75"/>
      <c r="H81" s="75"/>
      <c r="I81" s="197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E11</f>
        <v>003.2 - Kanalizace</v>
      </c>
      <c r="F82" s="75"/>
      <c r="G82" s="75"/>
      <c r="H82" s="75"/>
      <c r="I82" s="197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197"/>
      <c r="J83" s="75"/>
      <c r="K83" s="75"/>
      <c r="L83" s="73"/>
    </row>
    <row r="84" s="1" customFormat="1" ht="18" customHeight="1">
      <c r="B84" s="47"/>
      <c r="C84" s="77" t="s">
        <v>23</v>
      </c>
      <c r="D84" s="75"/>
      <c r="E84" s="75"/>
      <c r="F84" s="199" t="str">
        <f>F14</f>
        <v xml:space="preserve"> </v>
      </c>
      <c r="G84" s="75"/>
      <c r="H84" s="75"/>
      <c r="I84" s="200" t="s">
        <v>25</v>
      </c>
      <c r="J84" s="86" t="str">
        <f>IF(J14="","",J14)</f>
        <v>6. 3. 2019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197"/>
      <c r="J85" s="75"/>
      <c r="K85" s="75"/>
      <c r="L85" s="73"/>
    </row>
    <row r="86" s="1" customFormat="1">
      <c r="B86" s="47"/>
      <c r="C86" s="77" t="s">
        <v>27</v>
      </c>
      <c r="D86" s="75"/>
      <c r="E86" s="75"/>
      <c r="F86" s="199" t="str">
        <f>E17</f>
        <v xml:space="preserve"> </v>
      </c>
      <c r="G86" s="75"/>
      <c r="H86" s="75"/>
      <c r="I86" s="200" t="s">
        <v>35</v>
      </c>
      <c r="J86" s="199" t="str">
        <f>E23</f>
        <v xml:space="preserve"> </v>
      </c>
      <c r="K86" s="75"/>
      <c r="L86" s="73"/>
    </row>
    <row r="87" s="1" customFormat="1" ht="14.4" customHeight="1">
      <c r="B87" s="47"/>
      <c r="C87" s="77" t="s">
        <v>33</v>
      </c>
      <c r="D87" s="75"/>
      <c r="E87" s="75"/>
      <c r="F87" s="199" t="str">
        <f>IF(E20="","",E20)</f>
        <v/>
      </c>
      <c r="G87" s="75"/>
      <c r="H87" s="75"/>
      <c r="I87" s="197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197"/>
      <c r="J88" s="75"/>
      <c r="K88" s="75"/>
      <c r="L88" s="73"/>
    </row>
    <row r="89" s="9" customFormat="1" ht="29.28" customHeight="1">
      <c r="B89" s="201"/>
      <c r="C89" s="202" t="s">
        <v>125</v>
      </c>
      <c r="D89" s="203" t="s">
        <v>59</v>
      </c>
      <c r="E89" s="203" t="s">
        <v>55</v>
      </c>
      <c r="F89" s="203" t="s">
        <v>126</v>
      </c>
      <c r="G89" s="203" t="s">
        <v>127</v>
      </c>
      <c r="H89" s="203" t="s">
        <v>128</v>
      </c>
      <c r="I89" s="204" t="s">
        <v>129</v>
      </c>
      <c r="J89" s="203" t="s">
        <v>115</v>
      </c>
      <c r="K89" s="205" t="s">
        <v>130</v>
      </c>
      <c r="L89" s="206"/>
      <c r="M89" s="103" t="s">
        <v>131</v>
      </c>
      <c r="N89" s="104" t="s">
        <v>44</v>
      </c>
      <c r="O89" s="104" t="s">
        <v>132</v>
      </c>
      <c r="P89" s="104" t="s">
        <v>133</v>
      </c>
      <c r="Q89" s="104" t="s">
        <v>134</v>
      </c>
      <c r="R89" s="104" t="s">
        <v>135</v>
      </c>
      <c r="S89" s="104" t="s">
        <v>136</v>
      </c>
      <c r="T89" s="105" t="s">
        <v>137</v>
      </c>
    </row>
    <row r="90" s="1" customFormat="1" ht="29.28" customHeight="1">
      <c r="B90" s="47"/>
      <c r="C90" s="109" t="s">
        <v>116</v>
      </c>
      <c r="D90" s="75"/>
      <c r="E90" s="75"/>
      <c r="F90" s="75"/>
      <c r="G90" s="75"/>
      <c r="H90" s="75"/>
      <c r="I90" s="197"/>
      <c r="J90" s="207">
        <f>BK90</f>
        <v>0</v>
      </c>
      <c r="K90" s="75"/>
      <c r="L90" s="73"/>
      <c r="M90" s="106"/>
      <c r="N90" s="107"/>
      <c r="O90" s="107"/>
      <c r="P90" s="208">
        <f>P91</f>
        <v>0</v>
      </c>
      <c r="Q90" s="107"/>
      <c r="R90" s="208">
        <f>R91</f>
        <v>155.29948030000003</v>
      </c>
      <c r="S90" s="107"/>
      <c r="T90" s="209">
        <f>T91</f>
        <v>39.508459999999999</v>
      </c>
      <c r="AT90" s="25" t="s">
        <v>73</v>
      </c>
      <c r="AU90" s="25" t="s">
        <v>117</v>
      </c>
      <c r="BK90" s="210">
        <f>BK91</f>
        <v>0</v>
      </c>
    </row>
    <row r="91" s="10" customFormat="1" ht="37.44001" customHeight="1">
      <c r="B91" s="211"/>
      <c r="C91" s="212"/>
      <c r="D91" s="213" t="s">
        <v>73</v>
      </c>
      <c r="E91" s="214" t="s">
        <v>524</v>
      </c>
      <c r="F91" s="214" t="s">
        <v>525</v>
      </c>
      <c r="G91" s="212"/>
      <c r="H91" s="212"/>
      <c r="I91" s="215"/>
      <c r="J91" s="216">
        <f>BK91</f>
        <v>0</v>
      </c>
      <c r="K91" s="212"/>
      <c r="L91" s="217"/>
      <c r="M91" s="218"/>
      <c r="N91" s="219"/>
      <c r="O91" s="219"/>
      <c r="P91" s="220">
        <f>P92+P172+P178+P184+P197+P250+P257</f>
        <v>0</v>
      </c>
      <c r="Q91" s="219"/>
      <c r="R91" s="220">
        <f>R92+R172+R178+R184+R197+R250+R257</f>
        <v>155.29948030000003</v>
      </c>
      <c r="S91" s="219"/>
      <c r="T91" s="221">
        <f>T92+T172+T178+T184+T197+T250+T257</f>
        <v>39.508459999999999</v>
      </c>
      <c r="AR91" s="222" t="s">
        <v>82</v>
      </c>
      <c r="AT91" s="223" t="s">
        <v>73</v>
      </c>
      <c r="AU91" s="223" t="s">
        <v>74</v>
      </c>
      <c r="AY91" s="222" t="s">
        <v>139</v>
      </c>
      <c r="BK91" s="224">
        <f>BK92+BK172+BK178+BK184+BK197+BK250+BK257</f>
        <v>0</v>
      </c>
    </row>
    <row r="92" s="10" customFormat="1" ht="19.92" customHeight="1">
      <c r="B92" s="211"/>
      <c r="C92" s="212"/>
      <c r="D92" s="213" t="s">
        <v>73</v>
      </c>
      <c r="E92" s="295" t="s">
        <v>82</v>
      </c>
      <c r="F92" s="295" t="s">
        <v>526</v>
      </c>
      <c r="G92" s="212"/>
      <c r="H92" s="212"/>
      <c r="I92" s="215"/>
      <c r="J92" s="296">
        <f>BK92</f>
        <v>0</v>
      </c>
      <c r="K92" s="212"/>
      <c r="L92" s="217"/>
      <c r="M92" s="218"/>
      <c r="N92" s="219"/>
      <c r="O92" s="219"/>
      <c r="P92" s="220">
        <f>SUM(P93:P171)</f>
        <v>0</v>
      </c>
      <c r="Q92" s="219"/>
      <c r="R92" s="220">
        <f>SUM(R93:R171)</f>
        <v>86.792938450000008</v>
      </c>
      <c r="S92" s="219"/>
      <c r="T92" s="221">
        <f>SUM(T93:T171)</f>
        <v>29.432759999999998</v>
      </c>
      <c r="AR92" s="222" t="s">
        <v>82</v>
      </c>
      <c r="AT92" s="223" t="s">
        <v>73</v>
      </c>
      <c r="AU92" s="223" t="s">
        <v>82</v>
      </c>
      <c r="AY92" s="222" t="s">
        <v>139</v>
      </c>
      <c r="BK92" s="224">
        <f>SUM(BK93:BK171)</f>
        <v>0</v>
      </c>
    </row>
    <row r="93" s="1" customFormat="1" ht="16.5" customHeight="1">
      <c r="B93" s="47"/>
      <c r="C93" s="225" t="s">
        <v>82</v>
      </c>
      <c r="D93" s="225" t="s">
        <v>140</v>
      </c>
      <c r="E93" s="226" t="s">
        <v>527</v>
      </c>
      <c r="F93" s="227" t="s">
        <v>528</v>
      </c>
      <c r="G93" s="228" t="s">
        <v>529</v>
      </c>
      <c r="H93" s="229">
        <v>0.001</v>
      </c>
      <c r="I93" s="230"/>
      <c r="J93" s="231">
        <f>ROUND(I93*H93,2)</f>
        <v>0</v>
      </c>
      <c r="K93" s="227" t="s">
        <v>21</v>
      </c>
      <c r="L93" s="73"/>
      <c r="M93" s="232" t="s">
        <v>21</v>
      </c>
      <c r="N93" s="233" t="s">
        <v>45</v>
      </c>
      <c r="O93" s="48"/>
      <c r="P93" s="234">
        <f>O93*H93</f>
        <v>0</v>
      </c>
      <c r="Q93" s="234">
        <v>0</v>
      </c>
      <c r="R93" s="234">
        <f>Q93*H93</f>
        <v>0</v>
      </c>
      <c r="S93" s="234">
        <v>0</v>
      </c>
      <c r="T93" s="235">
        <f>S93*H93</f>
        <v>0</v>
      </c>
      <c r="AR93" s="25" t="s">
        <v>144</v>
      </c>
      <c r="AT93" s="25" t="s">
        <v>140</v>
      </c>
      <c r="AU93" s="25" t="s">
        <v>84</v>
      </c>
      <c r="AY93" s="25" t="s">
        <v>139</v>
      </c>
      <c r="BE93" s="236">
        <f>IF(N93="základní",J93,0)</f>
        <v>0</v>
      </c>
      <c r="BF93" s="236">
        <f>IF(N93="snížená",J93,0)</f>
        <v>0</v>
      </c>
      <c r="BG93" s="236">
        <f>IF(N93="zákl. přenesená",J93,0)</f>
        <v>0</v>
      </c>
      <c r="BH93" s="236">
        <f>IF(N93="sníž. přenesená",J93,0)</f>
        <v>0</v>
      </c>
      <c r="BI93" s="236">
        <f>IF(N93="nulová",J93,0)</f>
        <v>0</v>
      </c>
      <c r="BJ93" s="25" t="s">
        <v>82</v>
      </c>
      <c r="BK93" s="236">
        <f>ROUND(I93*H93,2)</f>
        <v>0</v>
      </c>
      <c r="BL93" s="25" t="s">
        <v>144</v>
      </c>
      <c r="BM93" s="25" t="s">
        <v>842</v>
      </c>
    </row>
    <row r="94" s="12" customFormat="1">
      <c r="B94" s="254"/>
      <c r="C94" s="255"/>
      <c r="D94" s="237" t="s">
        <v>421</v>
      </c>
      <c r="E94" s="256" t="s">
        <v>21</v>
      </c>
      <c r="F94" s="257" t="s">
        <v>843</v>
      </c>
      <c r="G94" s="255"/>
      <c r="H94" s="258">
        <v>0.001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AT94" s="264" t="s">
        <v>421</v>
      </c>
      <c r="AU94" s="264" t="s">
        <v>84</v>
      </c>
      <c r="AV94" s="12" t="s">
        <v>84</v>
      </c>
      <c r="AW94" s="12" t="s">
        <v>38</v>
      </c>
      <c r="AX94" s="12" t="s">
        <v>82</v>
      </c>
      <c r="AY94" s="264" t="s">
        <v>139</v>
      </c>
    </row>
    <row r="95" s="1" customFormat="1" ht="16.5" customHeight="1">
      <c r="B95" s="47"/>
      <c r="C95" s="225" t="s">
        <v>84</v>
      </c>
      <c r="D95" s="225" t="s">
        <v>140</v>
      </c>
      <c r="E95" s="226" t="s">
        <v>532</v>
      </c>
      <c r="F95" s="227" t="s">
        <v>533</v>
      </c>
      <c r="G95" s="228" t="s">
        <v>147</v>
      </c>
      <c r="H95" s="229">
        <v>31.079999999999998</v>
      </c>
      <c r="I95" s="230"/>
      <c r="J95" s="231">
        <f>ROUND(I95*H95,2)</f>
        <v>0</v>
      </c>
      <c r="K95" s="227" t="s">
        <v>21</v>
      </c>
      <c r="L95" s="73"/>
      <c r="M95" s="232" t="s">
        <v>21</v>
      </c>
      <c r="N95" s="233" t="s">
        <v>45</v>
      </c>
      <c r="O95" s="48"/>
      <c r="P95" s="234">
        <f>O95*H95</f>
        <v>0</v>
      </c>
      <c r="Q95" s="234">
        <v>0</v>
      </c>
      <c r="R95" s="234">
        <f>Q95*H95</f>
        <v>0</v>
      </c>
      <c r="S95" s="234">
        <v>0.57999999999999996</v>
      </c>
      <c r="T95" s="235">
        <f>S95*H95</f>
        <v>18.026399999999999</v>
      </c>
      <c r="AR95" s="25" t="s">
        <v>144</v>
      </c>
      <c r="AT95" s="25" t="s">
        <v>140</v>
      </c>
      <c r="AU95" s="25" t="s">
        <v>84</v>
      </c>
      <c r="AY95" s="25" t="s">
        <v>139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25" t="s">
        <v>82</v>
      </c>
      <c r="BK95" s="236">
        <f>ROUND(I95*H95,2)</f>
        <v>0</v>
      </c>
      <c r="BL95" s="25" t="s">
        <v>144</v>
      </c>
      <c r="BM95" s="25" t="s">
        <v>844</v>
      </c>
    </row>
    <row r="96" s="12" customFormat="1">
      <c r="B96" s="254"/>
      <c r="C96" s="255"/>
      <c r="D96" s="237" t="s">
        <v>421</v>
      </c>
      <c r="E96" s="256" t="s">
        <v>21</v>
      </c>
      <c r="F96" s="257" t="s">
        <v>845</v>
      </c>
      <c r="G96" s="255"/>
      <c r="H96" s="258">
        <v>31.079999999999998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AT96" s="264" t="s">
        <v>421</v>
      </c>
      <c r="AU96" s="264" t="s">
        <v>84</v>
      </c>
      <c r="AV96" s="12" t="s">
        <v>84</v>
      </c>
      <c r="AW96" s="12" t="s">
        <v>38</v>
      </c>
      <c r="AX96" s="12" t="s">
        <v>82</v>
      </c>
      <c r="AY96" s="264" t="s">
        <v>139</v>
      </c>
    </row>
    <row r="97" s="1" customFormat="1" ht="16.5" customHeight="1">
      <c r="B97" s="47"/>
      <c r="C97" s="225" t="s">
        <v>148</v>
      </c>
      <c r="D97" s="225" t="s">
        <v>140</v>
      </c>
      <c r="E97" s="226" t="s">
        <v>536</v>
      </c>
      <c r="F97" s="227" t="s">
        <v>537</v>
      </c>
      <c r="G97" s="228" t="s">
        <v>147</v>
      </c>
      <c r="H97" s="229">
        <v>46.619999999999997</v>
      </c>
      <c r="I97" s="230"/>
      <c r="J97" s="231">
        <f>ROUND(I97*H97,2)</f>
        <v>0</v>
      </c>
      <c r="K97" s="227" t="s">
        <v>21</v>
      </c>
      <c r="L97" s="73"/>
      <c r="M97" s="232" t="s">
        <v>21</v>
      </c>
      <c r="N97" s="233" t="s">
        <v>45</v>
      </c>
      <c r="O97" s="48"/>
      <c r="P97" s="234">
        <f>O97*H97</f>
        <v>0</v>
      </c>
      <c r="Q97" s="234">
        <v>0</v>
      </c>
      <c r="R97" s="234">
        <f>Q97*H97</f>
        <v>0</v>
      </c>
      <c r="S97" s="234">
        <v>0.098000000000000004</v>
      </c>
      <c r="T97" s="235">
        <f>S97*H97</f>
        <v>4.5687600000000002</v>
      </c>
      <c r="AR97" s="25" t="s">
        <v>144</v>
      </c>
      <c r="AT97" s="25" t="s">
        <v>140</v>
      </c>
      <c r="AU97" s="25" t="s">
        <v>84</v>
      </c>
      <c r="AY97" s="25" t="s">
        <v>139</v>
      </c>
      <c r="BE97" s="236">
        <f>IF(N97="základní",J97,0)</f>
        <v>0</v>
      </c>
      <c r="BF97" s="236">
        <f>IF(N97="snížená",J97,0)</f>
        <v>0</v>
      </c>
      <c r="BG97" s="236">
        <f>IF(N97="zákl. přenesená",J97,0)</f>
        <v>0</v>
      </c>
      <c r="BH97" s="236">
        <f>IF(N97="sníž. přenesená",J97,0)</f>
        <v>0</v>
      </c>
      <c r="BI97" s="236">
        <f>IF(N97="nulová",J97,0)</f>
        <v>0</v>
      </c>
      <c r="BJ97" s="25" t="s">
        <v>82</v>
      </c>
      <c r="BK97" s="236">
        <f>ROUND(I97*H97,2)</f>
        <v>0</v>
      </c>
      <c r="BL97" s="25" t="s">
        <v>144</v>
      </c>
      <c r="BM97" s="25" t="s">
        <v>846</v>
      </c>
    </row>
    <row r="98" s="12" customFormat="1">
      <c r="B98" s="254"/>
      <c r="C98" s="255"/>
      <c r="D98" s="237" t="s">
        <v>421</v>
      </c>
      <c r="E98" s="256" t="s">
        <v>21</v>
      </c>
      <c r="F98" s="257" t="s">
        <v>847</v>
      </c>
      <c r="G98" s="255"/>
      <c r="H98" s="258">
        <v>46.619999999999997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AT98" s="264" t="s">
        <v>421</v>
      </c>
      <c r="AU98" s="264" t="s">
        <v>84</v>
      </c>
      <c r="AV98" s="12" t="s">
        <v>84</v>
      </c>
      <c r="AW98" s="12" t="s">
        <v>38</v>
      </c>
      <c r="AX98" s="12" t="s">
        <v>82</v>
      </c>
      <c r="AY98" s="264" t="s">
        <v>139</v>
      </c>
    </row>
    <row r="99" s="1" customFormat="1" ht="16.5" customHeight="1">
      <c r="B99" s="47"/>
      <c r="C99" s="225" t="s">
        <v>144</v>
      </c>
      <c r="D99" s="225" t="s">
        <v>140</v>
      </c>
      <c r="E99" s="226" t="s">
        <v>539</v>
      </c>
      <c r="F99" s="227" t="s">
        <v>540</v>
      </c>
      <c r="G99" s="228" t="s">
        <v>147</v>
      </c>
      <c r="H99" s="229">
        <v>31.079999999999998</v>
      </c>
      <c r="I99" s="230"/>
      <c r="J99" s="231">
        <f>ROUND(I99*H99,2)</f>
        <v>0</v>
      </c>
      <c r="K99" s="227" t="s">
        <v>21</v>
      </c>
      <c r="L99" s="73"/>
      <c r="M99" s="232" t="s">
        <v>21</v>
      </c>
      <c r="N99" s="233" t="s">
        <v>45</v>
      </c>
      <c r="O99" s="48"/>
      <c r="P99" s="234">
        <f>O99*H99</f>
        <v>0</v>
      </c>
      <c r="Q99" s="234">
        <v>0</v>
      </c>
      <c r="R99" s="234">
        <f>Q99*H99</f>
        <v>0</v>
      </c>
      <c r="S99" s="234">
        <v>0.22</v>
      </c>
      <c r="T99" s="235">
        <f>S99*H99</f>
        <v>6.8375999999999992</v>
      </c>
      <c r="AR99" s="25" t="s">
        <v>144</v>
      </c>
      <c r="AT99" s="25" t="s">
        <v>140</v>
      </c>
      <c r="AU99" s="25" t="s">
        <v>84</v>
      </c>
      <c r="AY99" s="25" t="s">
        <v>139</v>
      </c>
      <c r="BE99" s="236">
        <f>IF(N99="základní",J99,0)</f>
        <v>0</v>
      </c>
      <c r="BF99" s="236">
        <f>IF(N99="snížená",J99,0)</f>
        <v>0</v>
      </c>
      <c r="BG99" s="236">
        <f>IF(N99="zákl. přenesená",J99,0)</f>
        <v>0</v>
      </c>
      <c r="BH99" s="236">
        <f>IF(N99="sníž. přenesená",J99,0)</f>
        <v>0</v>
      </c>
      <c r="BI99" s="236">
        <f>IF(N99="nulová",J99,0)</f>
        <v>0</v>
      </c>
      <c r="BJ99" s="25" t="s">
        <v>82</v>
      </c>
      <c r="BK99" s="236">
        <f>ROUND(I99*H99,2)</f>
        <v>0</v>
      </c>
      <c r="BL99" s="25" t="s">
        <v>144</v>
      </c>
      <c r="BM99" s="25" t="s">
        <v>848</v>
      </c>
    </row>
    <row r="100" s="12" customFormat="1">
      <c r="B100" s="254"/>
      <c r="C100" s="255"/>
      <c r="D100" s="237" t="s">
        <v>421</v>
      </c>
      <c r="E100" s="256" t="s">
        <v>21</v>
      </c>
      <c r="F100" s="257" t="s">
        <v>845</v>
      </c>
      <c r="G100" s="255"/>
      <c r="H100" s="258">
        <v>31.079999999999998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AT100" s="264" t="s">
        <v>421</v>
      </c>
      <c r="AU100" s="264" t="s">
        <v>84</v>
      </c>
      <c r="AV100" s="12" t="s">
        <v>84</v>
      </c>
      <c r="AW100" s="12" t="s">
        <v>38</v>
      </c>
      <c r="AX100" s="12" t="s">
        <v>82</v>
      </c>
      <c r="AY100" s="264" t="s">
        <v>139</v>
      </c>
    </row>
    <row r="101" s="1" customFormat="1" ht="16.5" customHeight="1">
      <c r="B101" s="47"/>
      <c r="C101" s="225" t="s">
        <v>156</v>
      </c>
      <c r="D101" s="225" t="s">
        <v>140</v>
      </c>
      <c r="E101" s="226" t="s">
        <v>542</v>
      </c>
      <c r="F101" s="227" t="s">
        <v>543</v>
      </c>
      <c r="G101" s="228" t="s">
        <v>544</v>
      </c>
      <c r="H101" s="229">
        <v>100</v>
      </c>
      <c r="I101" s="230"/>
      <c r="J101" s="231">
        <f>ROUND(I101*H101,2)</f>
        <v>0</v>
      </c>
      <c r="K101" s="227" t="s">
        <v>21</v>
      </c>
      <c r="L101" s="73"/>
      <c r="M101" s="232" t="s">
        <v>21</v>
      </c>
      <c r="N101" s="233" t="s">
        <v>45</v>
      </c>
      <c r="O101" s="48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AR101" s="25" t="s">
        <v>144</v>
      </c>
      <c r="AT101" s="25" t="s">
        <v>140</v>
      </c>
      <c r="AU101" s="25" t="s">
        <v>84</v>
      </c>
      <c r="AY101" s="25" t="s">
        <v>139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25" t="s">
        <v>82</v>
      </c>
      <c r="BK101" s="236">
        <f>ROUND(I101*H101,2)</f>
        <v>0</v>
      </c>
      <c r="BL101" s="25" t="s">
        <v>144</v>
      </c>
      <c r="BM101" s="25" t="s">
        <v>849</v>
      </c>
    </row>
    <row r="102" s="1" customFormat="1" ht="25.5" customHeight="1">
      <c r="B102" s="47"/>
      <c r="C102" s="225" t="s">
        <v>151</v>
      </c>
      <c r="D102" s="225" t="s">
        <v>140</v>
      </c>
      <c r="E102" s="226" t="s">
        <v>546</v>
      </c>
      <c r="F102" s="227" t="s">
        <v>547</v>
      </c>
      <c r="G102" s="228" t="s">
        <v>548</v>
      </c>
      <c r="H102" s="229">
        <v>10</v>
      </c>
      <c r="I102" s="230"/>
      <c r="J102" s="231">
        <f>ROUND(I102*H102,2)</f>
        <v>0</v>
      </c>
      <c r="K102" s="227" t="s">
        <v>21</v>
      </c>
      <c r="L102" s="73"/>
      <c r="M102" s="232" t="s">
        <v>21</v>
      </c>
      <c r="N102" s="233" t="s">
        <v>45</v>
      </c>
      <c r="O102" s="48"/>
      <c r="P102" s="234">
        <f>O102*H102</f>
        <v>0</v>
      </c>
      <c r="Q102" s="234">
        <v>0</v>
      </c>
      <c r="R102" s="234">
        <f>Q102*H102</f>
        <v>0</v>
      </c>
      <c r="S102" s="234">
        <v>0</v>
      </c>
      <c r="T102" s="235">
        <f>S102*H102</f>
        <v>0</v>
      </c>
      <c r="AR102" s="25" t="s">
        <v>144</v>
      </c>
      <c r="AT102" s="25" t="s">
        <v>140</v>
      </c>
      <c r="AU102" s="25" t="s">
        <v>84</v>
      </c>
      <c r="AY102" s="25" t="s">
        <v>139</v>
      </c>
      <c r="BE102" s="236">
        <f>IF(N102="základní",J102,0)</f>
        <v>0</v>
      </c>
      <c r="BF102" s="236">
        <f>IF(N102="snížená",J102,0)</f>
        <v>0</v>
      </c>
      <c r="BG102" s="236">
        <f>IF(N102="zákl. přenesená",J102,0)</f>
        <v>0</v>
      </c>
      <c r="BH102" s="236">
        <f>IF(N102="sníž. přenesená",J102,0)</f>
        <v>0</v>
      </c>
      <c r="BI102" s="236">
        <f>IF(N102="nulová",J102,0)</f>
        <v>0</v>
      </c>
      <c r="BJ102" s="25" t="s">
        <v>82</v>
      </c>
      <c r="BK102" s="236">
        <f>ROUND(I102*H102,2)</f>
        <v>0</v>
      </c>
      <c r="BL102" s="25" t="s">
        <v>144</v>
      </c>
      <c r="BM102" s="25" t="s">
        <v>850</v>
      </c>
    </row>
    <row r="103" s="1" customFormat="1" ht="16.5" customHeight="1">
      <c r="B103" s="47"/>
      <c r="C103" s="225" t="s">
        <v>163</v>
      </c>
      <c r="D103" s="225" t="s">
        <v>140</v>
      </c>
      <c r="E103" s="226" t="s">
        <v>851</v>
      </c>
      <c r="F103" s="227" t="s">
        <v>852</v>
      </c>
      <c r="G103" s="228" t="s">
        <v>222</v>
      </c>
      <c r="H103" s="229">
        <v>1.5</v>
      </c>
      <c r="I103" s="230"/>
      <c r="J103" s="231">
        <f>ROUND(I103*H103,2)</f>
        <v>0</v>
      </c>
      <c r="K103" s="227" t="s">
        <v>21</v>
      </c>
      <c r="L103" s="73"/>
      <c r="M103" s="232" t="s">
        <v>21</v>
      </c>
      <c r="N103" s="233" t="s">
        <v>45</v>
      </c>
      <c r="O103" s="48"/>
      <c r="P103" s="234">
        <f>O103*H103</f>
        <v>0</v>
      </c>
      <c r="Q103" s="234">
        <v>0.01269</v>
      </c>
      <c r="R103" s="234">
        <f>Q103*H103</f>
        <v>0.019035</v>
      </c>
      <c r="S103" s="234">
        <v>0</v>
      </c>
      <c r="T103" s="235">
        <f>S103*H103</f>
        <v>0</v>
      </c>
      <c r="AR103" s="25" t="s">
        <v>144</v>
      </c>
      <c r="AT103" s="25" t="s">
        <v>140</v>
      </c>
      <c r="AU103" s="25" t="s">
        <v>84</v>
      </c>
      <c r="AY103" s="25" t="s">
        <v>139</v>
      </c>
      <c r="BE103" s="236">
        <f>IF(N103="základní",J103,0)</f>
        <v>0</v>
      </c>
      <c r="BF103" s="236">
        <f>IF(N103="snížená",J103,0)</f>
        <v>0</v>
      </c>
      <c r="BG103" s="236">
        <f>IF(N103="zákl. přenesená",J103,0)</f>
        <v>0</v>
      </c>
      <c r="BH103" s="236">
        <f>IF(N103="sníž. přenesená",J103,0)</f>
        <v>0</v>
      </c>
      <c r="BI103" s="236">
        <f>IF(N103="nulová",J103,0)</f>
        <v>0</v>
      </c>
      <c r="BJ103" s="25" t="s">
        <v>82</v>
      </c>
      <c r="BK103" s="236">
        <f>ROUND(I103*H103,2)</f>
        <v>0</v>
      </c>
      <c r="BL103" s="25" t="s">
        <v>144</v>
      </c>
      <c r="BM103" s="25" t="s">
        <v>853</v>
      </c>
    </row>
    <row r="104" s="12" customFormat="1">
      <c r="B104" s="254"/>
      <c r="C104" s="255"/>
      <c r="D104" s="237" t="s">
        <v>421</v>
      </c>
      <c r="E104" s="256" t="s">
        <v>21</v>
      </c>
      <c r="F104" s="257" t="s">
        <v>854</v>
      </c>
      <c r="G104" s="255"/>
      <c r="H104" s="258">
        <v>1.5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AT104" s="264" t="s">
        <v>421</v>
      </c>
      <c r="AU104" s="264" t="s">
        <v>84</v>
      </c>
      <c r="AV104" s="12" t="s">
        <v>84</v>
      </c>
      <c r="AW104" s="12" t="s">
        <v>38</v>
      </c>
      <c r="AX104" s="12" t="s">
        <v>82</v>
      </c>
      <c r="AY104" s="264" t="s">
        <v>139</v>
      </c>
    </row>
    <row r="105" s="1" customFormat="1" ht="16.5" customHeight="1">
      <c r="B105" s="47"/>
      <c r="C105" s="225" t="s">
        <v>155</v>
      </c>
      <c r="D105" s="225" t="s">
        <v>140</v>
      </c>
      <c r="E105" s="226" t="s">
        <v>550</v>
      </c>
      <c r="F105" s="227" t="s">
        <v>551</v>
      </c>
      <c r="G105" s="228" t="s">
        <v>222</v>
      </c>
      <c r="H105" s="229">
        <v>7.5</v>
      </c>
      <c r="I105" s="230"/>
      <c r="J105" s="231">
        <f>ROUND(I105*H105,2)</f>
        <v>0</v>
      </c>
      <c r="K105" s="227" t="s">
        <v>21</v>
      </c>
      <c r="L105" s="73"/>
      <c r="M105" s="232" t="s">
        <v>21</v>
      </c>
      <c r="N105" s="233" t="s">
        <v>45</v>
      </c>
      <c r="O105" s="48"/>
      <c r="P105" s="234">
        <f>O105*H105</f>
        <v>0</v>
      </c>
      <c r="Q105" s="234">
        <v>0.036900000000000002</v>
      </c>
      <c r="R105" s="234">
        <f>Q105*H105</f>
        <v>0.27675</v>
      </c>
      <c r="S105" s="234">
        <v>0</v>
      </c>
      <c r="T105" s="235">
        <f>S105*H105</f>
        <v>0</v>
      </c>
      <c r="AR105" s="25" t="s">
        <v>144</v>
      </c>
      <c r="AT105" s="25" t="s">
        <v>140</v>
      </c>
      <c r="AU105" s="25" t="s">
        <v>84</v>
      </c>
      <c r="AY105" s="25" t="s">
        <v>139</v>
      </c>
      <c r="BE105" s="236">
        <f>IF(N105="základní",J105,0)</f>
        <v>0</v>
      </c>
      <c r="BF105" s="236">
        <f>IF(N105="snížená",J105,0)</f>
        <v>0</v>
      </c>
      <c r="BG105" s="236">
        <f>IF(N105="zákl. přenesená",J105,0)</f>
        <v>0</v>
      </c>
      <c r="BH105" s="236">
        <f>IF(N105="sníž. přenesená",J105,0)</f>
        <v>0</v>
      </c>
      <c r="BI105" s="236">
        <f>IF(N105="nulová",J105,0)</f>
        <v>0</v>
      </c>
      <c r="BJ105" s="25" t="s">
        <v>82</v>
      </c>
      <c r="BK105" s="236">
        <f>ROUND(I105*H105,2)</f>
        <v>0</v>
      </c>
      <c r="BL105" s="25" t="s">
        <v>144</v>
      </c>
      <c r="BM105" s="25" t="s">
        <v>855</v>
      </c>
    </row>
    <row r="106" s="12" customFormat="1">
      <c r="B106" s="254"/>
      <c r="C106" s="255"/>
      <c r="D106" s="237" t="s">
        <v>421</v>
      </c>
      <c r="E106" s="256" t="s">
        <v>21</v>
      </c>
      <c r="F106" s="257" t="s">
        <v>856</v>
      </c>
      <c r="G106" s="255"/>
      <c r="H106" s="258">
        <v>7.5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AT106" s="264" t="s">
        <v>421</v>
      </c>
      <c r="AU106" s="264" t="s">
        <v>84</v>
      </c>
      <c r="AV106" s="12" t="s">
        <v>84</v>
      </c>
      <c r="AW106" s="12" t="s">
        <v>38</v>
      </c>
      <c r="AX106" s="12" t="s">
        <v>82</v>
      </c>
      <c r="AY106" s="264" t="s">
        <v>139</v>
      </c>
    </row>
    <row r="107" s="1" customFormat="1" ht="16.5" customHeight="1">
      <c r="B107" s="47"/>
      <c r="C107" s="225" t="s">
        <v>170</v>
      </c>
      <c r="D107" s="225" t="s">
        <v>140</v>
      </c>
      <c r="E107" s="226" t="s">
        <v>554</v>
      </c>
      <c r="F107" s="227" t="s">
        <v>555</v>
      </c>
      <c r="G107" s="228" t="s">
        <v>143</v>
      </c>
      <c r="H107" s="229">
        <v>13.5</v>
      </c>
      <c r="I107" s="230"/>
      <c r="J107" s="231">
        <f>ROUND(I107*H107,2)</f>
        <v>0</v>
      </c>
      <c r="K107" s="227" t="s">
        <v>21</v>
      </c>
      <c r="L107" s="73"/>
      <c r="M107" s="232" t="s">
        <v>21</v>
      </c>
      <c r="N107" s="233" t="s">
        <v>45</v>
      </c>
      <c r="O107" s="48"/>
      <c r="P107" s="234">
        <f>O107*H107</f>
        <v>0</v>
      </c>
      <c r="Q107" s="234">
        <v>0</v>
      </c>
      <c r="R107" s="234">
        <f>Q107*H107</f>
        <v>0</v>
      </c>
      <c r="S107" s="234">
        <v>0</v>
      </c>
      <c r="T107" s="235">
        <f>S107*H107</f>
        <v>0</v>
      </c>
      <c r="AR107" s="25" t="s">
        <v>144</v>
      </c>
      <c r="AT107" s="25" t="s">
        <v>140</v>
      </c>
      <c r="AU107" s="25" t="s">
        <v>84</v>
      </c>
      <c r="AY107" s="25" t="s">
        <v>139</v>
      </c>
      <c r="BE107" s="236">
        <f>IF(N107="základní",J107,0)</f>
        <v>0</v>
      </c>
      <c r="BF107" s="236">
        <f>IF(N107="snížená",J107,0)</f>
        <v>0</v>
      </c>
      <c r="BG107" s="236">
        <f>IF(N107="zákl. přenesená",J107,0)</f>
        <v>0</v>
      </c>
      <c r="BH107" s="236">
        <f>IF(N107="sníž. přenesená",J107,0)</f>
        <v>0</v>
      </c>
      <c r="BI107" s="236">
        <f>IF(N107="nulová",J107,0)</f>
        <v>0</v>
      </c>
      <c r="BJ107" s="25" t="s">
        <v>82</v>
      </c>
      <c r="BK107" s="236">
        <f>ROUND(I107*H107,2)</f>
        <v>0</v>
      </c>
      <c r="BL107" s="25" t="s">
        <v>144</v>
      </c>
      <c r="BM107" s="25" t="s">
        <v>857</v>
      </c>
    </row>
    <row r="108" s="12" customFormat="1">
      <c r="B108" s="254"/>
      <c r="C108" s="255"/>
      <c r="D108" s="237" t="s">
        <v>421</v>
      </c>
      <c r="E108" s="256" t="s">
        <v>21</v>
      </c>
      <c r="F108" s="257" t="s">
        <v>858</v>
      </c>
      <c r="G108" s="255"/>
      <c r="H108" s="258">
        <v>13.5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421</v>
      </c>
      <c r="AU108" s="264" t="s">
        <v>84</v>
      </c>
      <c r="AV108" s="12" t="s">
        <v>84</v>
      </c>
      <c r="AW108" s="12" t="s">
        <v>38</v>
      </c>
      <c r="AX108" s="12" t="s">
        <v>82</v>
      </c>
      <c r="AY108" s="264" t="s">
        <v>139</v>
      </c>
    </row>
    <row r="109" s="1" customFormat="1" ht="16.5" customHeight="1">
      <c r="B109" s="47"/>
      <c r="C109" s="225" t="s">
        <v>159</v>
      </c>
      <c r="D109" s="225" t="s">
        <v>140</v>
      </c>
      <c r="E109" s="226" t="s">
        <v>558</v>
      </c>
      <c r="F109" s="227" t="s">
        <v>559</v>
      </c>
      <c r="G109" s="228" t="s">
        <v>143</v>
      </c>
      <c r="H109" s="229">
        <v>2.448</v>
      </c>
      <c r="I109" s="230"/>
      <c r="J109" s="231">
        <f>ROUND(I109*H109,2)</f>
        <v>0</v>
      </c>
      <c r="K109" s="227" t="s">
        <v>21</v>
      </c>
      <c r="L109" s="73"/>
      <c r="M109" s="232" t="s">
        <v>21</v>
      </c>
      <c r="N109" s="233" t="s">
        <v>45</v>
      </c>
      <c r="O109" s="48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AR109" s="25" t="s">
        <v>144</v>
      </c>
      <c r="AT109" s="25" t="s">
        <v>140</v>
      </c>
      <c r="AU109" s="25" t="s">
        <v>84</v>
      </c>
      <c r="AY109" s="25" t="s">
        <v>139</v>
      </c>
      <c r="BE109" s="236">
        <f>IF(N109="základní",J109,0)</f>
        <v>0</v>
      </c>
      <c r="BF109" s="236">
        <f>IF(N109="snížená",J109,0)</f>
        <v>0</v>
      </c>
      <c r="BG109" s="236">
        <f>IF(N109="zákl. přenesená",J109,0)</f>
        <v>0</v>
      </c>
      <c r="BH109" s="236">
        <f>IF(N109="sníž. přenesená",J109,0)</f>
        <v>0</v>
      </c>
      <c r="BI109" s="236">
        <f>IF(N109="nulová",J109,0)</f>
        <v>0</v>
      </c>
      <c r="BJ109" s="25" t="s">
        <v>82</v>
      </c>
      <c r="BK109" s="236">
        <f>ROUND(I109*H109,2)</f>
        <v>0</v>
      </c>
      <c r="BL109" s="25" t="s">
        <v>144</v>
      </c>
      <c r="BM109" s="25" t="s">
        <v>859</v>
      </c>
    </row>
    <row r="110" s="12" customFormat="1">
      <c r="B110" s="254"/>
      <c r="C110" s="255"/>
      <c r="D110" s="237" t="s">
        <v>421</v>
      </c>
      <c r="E110" s="256" t="s">
        <v>21</v>
      </c>
      <c r="F110" s="257" t="s">
        <v>860</v>
      </c>
      <c r="G110" s="255"/>
      <c r="H110" s="258">
        <v>2.448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AT110" s="264" t="s">
        <v>421</v>
      </c>
      <c r="AU110" s="264" t="s">
        <v>84</v>
      </c>
      <c r="AV110" s="12" t="s">
        <v>84</v>
      </c>
      <c r="AW110" s="12" t="s">
        <v>38</v>
      </c>
      <c r="AX110" s="12" t="s">
        <v>82</v>
      </c>
      <c r="AY110" s="264" t="s">
        <v>139</v>
      </c>
    </row>
    <row r="111" s="1" customFormat="1" ht="16.5" customHeight="1">
      <c r="B111" s="47"/>
      <c r="C111" s="225" t="s">
        <v>177</v>
      </c>
      <c r="D111" s="225" t="s">
        <v>140</v>
      </c>
      <c r="E111" s="226" t="s">
        <v>562</v>
      </c>
      <c r="F111" s="227" t="s">
        <v>563</v>
      </c>
      <c r="G111" s="228" t="s">
        <v>143</v>
      </c>
      <c r="H111" s="229">
        <v>208.17500000000001</v>
      </c>
      <c r="I111" s="230"/>
      <c r="J111" s="231">
        <f>ROUND(I111*H111,2)</f>
        <v>0</v>
      </c>
      <c r="K111" s="227" t="s">
        <v>21</v>
      </c>
      <c r="L111" s="73"/>
      <c r="M111" s="232" t="s">
        <v>21</v>
      </c>
      <c r="N111" s="233" t="s">
        <v>45</v>
      </c>
      <c r="O111" s="48"/>
      <c r="P111" s="234">
        <f>O111*H111</f>
        <v>0</v>
      </c>
      <c r="Q111" s="234">
        <v>0</v>
      </c>
      <c r="R111" s="234">
        <f>Q111*H111</f>
        <v>0</v>
      </c>
      <c r="S111" s="234">
        <v>0</v>
      </c>
      <c r="T111" s="235">
        <f>S111*H111</f>
        <v>0</v>
      </c>
      <c r="AR111" s="25" t="s">
        <v>144</v>
      </c>
      <c r="AT111" s="25" t="s">
        <v>140</v>
      </c>
      <c r="AU111" s="25" t="s">
        <v>84</v>
      </c>
      <c r="AY111" s="25" t="s">
        <v>139</v>
      </c>
      <c r="BE111" s="236">
        <f>IF(N111="základní",J111,0)</f>
        <v>0</v>
      </c>
      <c r="BF111" s="236">
        <f>IF(N111="snížená",J111,0)</f>
        <v>0</v>
      </c>
      <c r="BG111" s="236">
        <f>IF(N111="zákl. přenesená",J111,0)</f>
        <v>0</v>
      </c>
      <c r="BH111" s="236">
        <f>IF(N111="sníž. přenesená",J111,0)</f>
        <v>0</v>
      </c>
      <c r="BI111" s="236">
        <f>IF(N111="nulová",J111,0)</f>
        <v>0</v>
      </c>
      <c r="BJ111" s="25" t="s">
        <v>82</v>
      </c>
      <c r="BK111" s="236">
        <f>ROUND(I111*H111,2)</f>
        <v>0</v>
      </c>
      <c r="BL111" s="25" t="s">
        <v>144</v>
      </c>
      <c r="BM111" s="25" t="s">
        <v>861</v>
      </c>
    </row>
    <row r="112" s="12" customFormat="1">
      <c r="B112" s="254"/>
      <c r="C112" s="255"/>
      <c r="D112" s="237" t="s">
        <v>421</v>
      </c>
      <c r="E112" s="256" t="s">
        <v>21</v>
      </c>
      <c r="F112" s="257" t="s">
        <v>862</v>
      </c>
      <c r="G112" s="255"/>
      <c r="H112" s="258">
        <v>168.547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AT112" s="264" t="s">
        <v>421</v>
      </c>
      <c r="AU112" s="264" t="s">
        <v>84</v>
      </c>
      <c r="AV112" s="12" t="s">
        <v>84</v>
      </c>
      <c r="AW112" s="12" t="s">
        <v>38</v>
      </c>
      <c r="AX112" s="12" t="s">
        <v>74</v>
      </c>
      <c r="AY112" s="264" t="s">
        <v>139</v>
      </c>
    </row>
    <row r="113" s="12" customFormat="1">
      <c r="B113" s="254"/>
      <c r="C113" s="255"/>
      <c r="D113" s="237" t="s">
        <v>421</v>
      </c>
      <c r="E113" s="256" t="s">
        <v>21</v>
      </c>
      <c r="F113" s="257" t="s">
        <v>863</v>
      </c>
      <c r="G113" s="255"/>
      <c r="H113" s="258">
        <v>441.44299999999998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AT113" s="264" t="s">
        <v>421</v>
      </c>
      <c r="AU113" s="264" t="s">
        <v>84</v>
      </c>
      <c r="AV113" s="12" t="s">
        <v>84</v>
      </c>
      <c r="AW113" s="12" t="s">
        <v>38</v>
      </c>
      <c r="AX113" s="12" t="s">
        <v>74</v>
      </c>
      <c r="AY113" s="264" t="s">
        <v>139</v>
      </c>
    </row>
    <row r="114" s="12" customFormat="1">
      <c r="B114" s="254"/>
      <c r="C114" s="255"/>
      <c r="D114" s="237" t="s">
        <v>421</v>
      </c>
      <c r="E114" s="256" t="s">
        <v>21</v>
      </c>
      <c r="F114" s="257" t="s">
        <v>864</v>
      </c>
      <c r="G114" s="255"/>
      <c r="H114" s="258">
        <v>13.981999999999999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AT114" s="264" t="s">
        <v>421</v>
      </c>
      <c r="AU114" s="264" t="s">
        <v>84</v>
      </c>
      <c r="AV114" s="12" t="s">
        <v>84</v>
      </c>
      <c r="AW114" s="12" t="s">
        <v>38</v>
      </c>
      <c r="AX114" s="12" t="s">
        <v>74</v>
      </c>
      <c r="AY114" s="264" t="s">
        <v>139</v>
      </c>
    </row>
    <row r="115" s="12" customFormat="1">
      <c r="B115" s="254"/>
      <c r="C115" s="255"/>
      <c r="D115" s="237" t="s">
        <v>421</v>
      </c>
      <c r="E115" s="256" t="s">
        <v>21</v>
      </c>
      <c r="F115" s="257" t="s">
        <v>865</v>
      </c>
      <c r="G115" s="255"/>
      <c r="H115" s="258">
        <v>86.579999999999998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AT115" s="264" t="s">
        <v>421</v>
      </c>
      <c r="AU115" s="264" t="s">
        <v>84</v>
      </c>
      <c r="AV115" s="12" t="s">
        <v>84</v>
      </c>
      <c r="AW115" s="12" t="s">
        <v>38</v>
      </c>
      <c r="AX115" s="12" t="s">
        <v>74</v>
      </c>
      <c r="AY115" s="264" t="s">
        <v>139</v>
      </c>
    </row>
    <row r="116" s="15" customFormat="1">
      <c r="B116" s="297"/>
      <c r="C116" s="298"/>
      <c r="D116" s="237" t="s">
        <v>421</v>
      </c>
      <c r="E116" s="299" t="s">
        <v>21</v>
      </c>
      <c r="F116" s="300" t="s">
        <v>567</v>
      </c>
      <c r="G116" s="298"/>
      <c r="H116" s="301">
        <v>710.55200000000002</v>
      </c>
      <c r="I116" s="302"/>
      <c r="J116" s="298"/>
      <c r="K116" s="298"/>
      <c r="L116" s="303"/>
      <c r="M116" s="304"/>
      <c r="N116" s="305"/>
      <c r="O116" s="305"/>
      <c r="P116" s="305"/>
      <c r="Q116" s="305"/>
      <c r="R116" s="305"/>
      <c r="S116" s="305"/>
      <c r="T116" s="306"/>
      <c r="AT116" s="307" t="s">
        <v>421</v>
      </c>
      <c r="AU116" s="307" t="s">
        <v>84</v>
      </c>
      <c r="AV116" s="15" t="s">
        <v>148</v>
      </c>
      <c r="AW116" s="15" t="s">
        <v>38</v>
      </c>
      <c r="AX116" s="15" t="s">
        <v>74</v>
      </c>
      <c r="AY116" s="307" t="s">
        <v>139</v>
      </c>
    </row>
    <row r="117" s="12" customFormat="1">
      <c r="B117" s="254"/>
      <c r="C117" s="255"/>
      <c r="D117" s="237" t="s">
        <v>421</v>
      </c>
      <c r="E117" s="256" t="s">
        <v>21</v>
      </c>
      <c r="F117" s="257" t="s">
        <v>866</v>
      </c>
      <c r="G117" s="255"/>
      <c r="H117" s="258">
        <v>426.33100000000002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AT117" s="264" t="s">
        <v>421</v>
      </c>
      <c r="AU117" s="264" t="s">
        <v>84</v>
      </c>
      <c r="AV117" s="12" t="s">
        <v>84</v>
      </c>
      <c r="AW117" s="12" t="s">
        <v>38</v>
      </c>
      <c r="AX117" s="12" t="s">
        <v>74</v>
      </c>
      <c r="AY117" s="264" t="s">
        <v>139</v>
      </c>
    </row>
    <row r="118" s="12" customFormat="1">
      <c r="B118" s="254"/>
      <c r="C118" s="255"/>
      <c r="D118" s="237" t="s">
        <v>421</v>
      </c>
      <c r="E118" s="256" t="s">
        <v>21</v>
      </c>
      <c r="F118" s="257" t="s">
        <v>867</v>
      </c>
      <c r="G118" s="255"/>
      <c r="H118" s="258">
        <v>-2.448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AT118" s="264" t="s">
        <v>421</v>
      </c>
      <c r="AU118" s="264" t="s">
        <v>84</v>
      </c>
      <c r="AV118" s="12" t="s">
        <v>84</v>
      </c>
      <c r="AW118" s="12" t="s">
        <v>38</v>
      </c>
      <c r="AX118" s="12" t="s">
        <v>74</v>
      </c>
      <c r="AY118" s="264" t="s">
        <v>139</v>
      </c>
    </row>
    <row r="119" s="12" customFormat="1">
      <c r="B119" s="254"/>
      <c r="C119" s="255"/>
      <c r="D119" s="237" t="s">
        <v>421</v>
      </c>
      <c r="E119" s="256" t="s">
        <v>21</v>
      </c>
      <c r="F119" s="257" t="s">
        <v>868</v>
      </c>
      <c r="G119" s="255"/>
      <c r="H119" s="258">
        <v>-13.986000000000001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AT119" s="264" t="s">
        <v>421</v>
      </c>
      <c r="AU119" s="264" t="s">
        <v>84</v>
      </c>
      <c r="AV119" s="12" t="s">
        <v>84</v>
      </c>
      <c r="AW119" s="12" t="s">
        <v>38</v>
      </c>
      <c r="AX119" s="12" t="s">
        <v>74</v>
      </c>
      <c r="AY119" s="264" t="s">
        <v>139</v>
      </c>
    </row>
    <row r="120" s="12" customFormat="1">
      <c r="B120" s="254"/>
      <c r="C120" s="255"/>
      <c r="D120" s="237" t="s">
        <v>421</v>
      </c>
      <c r="E120" s="256" t="s">
        <v>21</v>
      </c>
      <c r="F120" s="257" t="s">
        <v>869</v>
      </c>
      <c r="G120" s="255"/>
      <c r="H120" s="258">
        <v>4.4119999999999999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AT120" s="264" t="s">
        <v>421</v>
      </c>
      <c r="AU120" s="264" t="s">
        <v>84</v>
      </c>
      <c r="AV120" s="12" t="s">
        <v>84</v>
      </c>
      <c r="AW120" s="12" t="s">
        <v>38</v>
      </c>
      <c r="AX120" s="12" t="s">
        <v>74</v>
      </c>
      <c r="AY120" s="264" t="s">
        <v>139</v>
      </c>
    </row>
    <row r="121" s="12" customFormat="1">
      <c r="B121" s="254"/>
      <c r="C121" s="255"/>
      <c r="D121" s="237" t="s">
        <v>421</v>
      </c>
      <c r="E121" s="256" t="s">
        <v>21</v>
      </c>
      <c r="F121" s="257" t="s">
        <v>870</v>
      </c>
      <c r="G121" s="255"/>
      <c r="H121" s="258">
        <v>2.0409999999999999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AT121" s="264" t="s">
        <v>421</v>
      </c>
      <c r="AU121" s="264" t="s">
        <v>84</v>
      </c>
      <c r="AV121" s="12" t="s">
        <v>84</v>
      </c>
      <c r="AW121" s="12" t="s">
        <v>38</v>
      </c>
      <c r="AX121" s="12" t="s">
        <v>74</v>
      </c>
      <c r="AY121" s="264" t="s">
        <v>139</v>
      </c>
    </row>
    <row r="122" s="15" customFormat="1">
      <c r="B122" s="297"/>
      <c r="C122" s="298"/>
      <c r="D122" s="237" t="s">
        <v>421</v>
      </c>
      <c r="E122" s="299" t="s">
        <v>21</v>
      </c>
      <c r="F122" s="300" t="s">
        <v>567</v>
      </c>
      <c r="G122" s="298"/>
      <c r="H122" s="301">
        <v>416.35000000000002</v>
      </c>
      <c r="I122" s="302"/>
      <c r="J122" s="298"/>
      <c r="K122" s="298"/>
      <c r="L122" s="303"/>
      <c r="M122" s="304"/>
      <c r="N122" s="305"/>
      <c r="O122" s="305"/>
      <c r="P122" s="305"/>
      <c r="Q122" s="305"/>
      <c r="R122" s="305"/>
      <c r="S122" s="305"/>
      <c r="T122" s="306"/>
      <c r="AT122" s="307" t="s">
        <v>421</v>
      </c>
      <c r="AU122" s="307" t="s">
        <v>84</v>
      </c>
      <c r="AV122" s="15" t="s">
        <v>148</v>
      </c>
      <c r="AW122" s="15" t="s">
        <v>38</v>
      </c>
      <c r="AX122" s="15" t="s">
        <v>74</v>
      </c>
      <c r="AY122" s="307" t="s">
        <v>139</v>
      </c>
    </row>
    <row r="123" s="12" customFormat="1">
      <c r="B123" s="254"/>
      <c r="C123" s="255"/>
      <c r="D123" s="237" t="s">
        <v>421</v>
      </c>
      <c r="E123" s="256" t="s">
        <v>21</v>
      </c>
      <c r="F123" s="257" t="s">
        <v>871</v>
      </c>
      <c r="G123" s="255"/>
      <c r="H123" s="258">
        <v>208.17500000000001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AT123" s="264" t="s">
        <v>421</v>
      </c>
      <c r="AU123" s="264" t="s">
        <v>84</v>
      </c>
      <c r="AV123" s="12" t="s">
        <v>84</v>
      </c>
      <c r="AW123" s="12" t="s">
        <v>38</v>
      </c>
      <c r="AX123" s="12" t="s">
        <v>82</v>
      </c>
      <c r="AY123" s="264" t="s">
        <v>139</v>
      </c>
    </row>
    <row r="124" s="1" customFormat="1" ht="16.5" customHeight="1">
      <c r="B124" s="47"/>
      <c r="C124" s="225" t="s">
        <v>162</v>
      </c>
      <c r="D124" s="225" t="s">
        <v>140</v>
      </c>
      <c r="E124" s="226" t="s">
        <v>572</v>
      </c>
      <c r="F124" s="227" t="s">
        <v>573</v>
      </c>
      <c r="G124" s="228" t="s">
        <v>143</v>
      </c>
      <c r="H124" s="229">
        <v>208.17500000000001</v>
      </c>
      <c r="I124" s="230"/>
      <c r="J124" s="231">
        <f>ROUND(I124*H124,2)</f>
        <v>0</v>
      </c>
      <c r="K124" s="227" t="s">
        <v>21</v>
      </c>
      <c r="L124" s="73"/>
      <c r="M124" s="232" t="s">
        <v>21</v>
      </c>
      <c r="N124" s="233" t="s">
        <v>45</v>
      </c>
      <c r="O124" s="4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AR124" s="25" t="s">
        <v>144</v>
      </c>
      <c r="AT124" s="25" t="s">
        <v>140</v>
      </c>
      <c r="AU124" s="25" t="s">
        <v>84</v>
      </c>
      <c r="AY124" s="25" t="s">
        <v>139</v>
      </c>
      <c r="BE124" s="236">
        <f>IF(N124="základní",J124,0)</f>
        <v>0</v>
      </c>
      <c r="BF124" s="236">
        <f>IF(N124="snížená",J124,0)</f>
        <v>0</v>
      </c>
      <c r="BG124" s="236">
        <f>IF(N124="zákl. přenesená",J124,0)</f>
        <v>0</v>
      </c>
      <c r="BH124" s="236">
        <f>IF(N124="sníž. přenesená",J124,0)</f>
        <v>0</v>
      </c>
      <c r="BI124" s="236">
        <f>IF(N124="nulová",J124,0)</f>
        <v>0</v>
      </c>
      <c r="BJ124" s="25" t="s">
        <v>82</v>
      </c>
      <c r="BK124" s="236">
        <f>ROUND(I124*H124,2)</f>
        <v>0</v>
      </c>
      <c r="BL124" s="25" t="s">
        <v>144</v>
      </c>
      <c r="BM124" s="25" t="s">
        <v>872</v>
      </c>
    </row>
    <row r="125" s="1" customFormat="1" ht="16.5" customHeight="1">
      <c r="B125" s="47"/>
      <c r="C125" s="225" t="s">
        <v>184</v>
      </c>
      <c r="D125" s="225" t="s">
        <v>140</v>
      </c>
      <c r="E125" s="226" t="s">
        <v>575</v>
      </c>
      <c r="F125" s="227" t="s">
        <v>576</v>
      </c>
      <c r="G125" s="228" t="s">
        <v>143</v>
      </c>
      <c r="H125" s="229">
        <v>166.53999999999999</v>
      </c>
      <c r="I125" s="230"/>
      <c r="J125" s="231">
        <f>ROUND(I125*H125,2)</f>
        <v>0</v>
      </c>
      <c r="K125" s="227" t="s">
        <v>21</v>
      </c>
      <c r="L125" s="73"/>
      <c r="M125" s="232" t="s">
        <v>21</v>
      </c>
      <c r="N125" s="233" t="s">
        <v>45</v>
      </c>
      <c r="O125" s="4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AR125" s="25" t="s">
        <v>144</v>
      </c>
      <c r="AT125" s="25" t="s">
        <v>140</v>
      </c>
      <c r="AU125" s="25" t="s">
        <v>84</v>
      </c>
      <c r="AY125" s="25" t="s">
        <v>139</v>
      </c>
      <c r="BE125" s="236">
        <f>IF(N125="základní",J125,0)</f>
        <v>0</v>
      </c>
      <c r="BF125" s="236">
        <f>IF(N125="snížená",J125,0)</f>
        <v>0</v>
      </c>
      <c r="BG125" s="236">
        <f>IF(N125="zákl. přenesená",J125,0)</f>
        <v>0</v>
      </c>
      <c r="BH125" s="236">
        <f>IF(N125="sníž. přenesená",J125,0)</f>
        <v>0</v>
      </c>
      <c r="BI125" s="236">
        <f>IF(N125="nulová",J125,0)</f>
        <v>0</v>
      </c>
      <c r="BJ125" s="25" t="s">
        <v>82</v>
      </c>
      <c r="BK125" s="236">
        <f>ROUND(I125*H125,2)</f>
        <v>0</v>
      </c>
      <c r="BL125" s="25" t="s">
        <v>144</v>
      </c>
      <c r="BM125" s="25" t="s">
        <v>873</v>
      </c>
    </row>
    <row r="126" s="12" customFormat="1">
      <c r="B126" s="254"/>
      <c r="C126" s="255"/>
      <c r="D126" s="237" t="s">
        <v>421</v>
      </c>
      <c r="E126" s="256" t="s">
        <v>21</v>
      </c>
      <c r="F126" s="257" t="s">
        <v>874</v>
      </c>
      <c r="G126" s="255"/>
      <c r="H126" s="258">
        <v>166.53999999999999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AT126" s="264" t="s">
        <v>421</v>
      </c>
      <c r="AU126" s="264" t="s">
        <v>84</v>
      </c>
      <c r="AV126" s="12" t="s">
        <v>84</v>
      </c>
      <c r="AW126" s="12" t="s">
        <v>38</v>
      </c>
      <c r="AX126" s="12" t="s">
        <v>82</v>
      </c>
      <c r="AY126" s="264" t="s">
        <v>139</v>
      </c>
    </row>
    <row r="127" s="1" customFormat="1" ht="16.5" customHeight="1">
      <c r="B127" s="47"/>
      <c r="C127" s="225" t="s">
        <v>166</v>
      </c>
      <c r="D127" s="225" t="s">
        <v>140</v>
      </c>
      <c r="E127" s="226" t="s">
        <v>579</v>
      </c>
      <c r="F127" s="227" t="s">
        <v>580</v>
      </c>
      <c r="G127" s="228" t="s">
        <v>143</v>
      </c>
      <c r="H127" s="229">
        <v>166.53999999999999</v>
      </c>
      <c r="I127" s="230"/>
      <c r="J127" s="231">
        <f>ROUND(I127*H127,2)</f>
        <v>0</v>
      </c>
      <c r="K127" s="227" t="s">
        <v>21</v>
      </c>
      <c r="L127" s="73"/>
      <c r="M127" s="232" t="s">
        <v>21</v>
      </c>
      <c r="N127" s="233" t="s">
        <v>45</v>
      </c>
      <c r="O127" s="4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5" t="s">
        <v>144</v>
      </c>
      <c r="AT127" s="25" t="s">
        <v>140</v>
      </c>
      <c r="AU127" s="25" t="s">
        <v>84</v>
      </c>
      <c r="AY127" s="25" t="s">
        <v>139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25" t="s">
        <v>82</v>
      </c>
      <c r="BK127" s="236">
        <f>ROUND(I127*H127,2)</f>
        <v>0</v>
      </c>
      <c r="BL127" s="25" t="s">
        <v>144</v>
      </c>
      <c r="BM127" s="25" t="s">
        <v>875</v>
      </c>
    </row>
    <row r="128" s="1" customFormat="1" ht="16.5" customHeight="1">
      <c r="B128" s="47"/>
      <c r="C128" s="225" t="s">
        <v>10</v>
      </c>
      <c r="D128" s="225" t="s">
        <v>140</v>
      </c>
      <c r="E128" s="226" t="s">
        <v>582</v>
      </c>
      <c r="F128" s="227" t="s">
        <v>583</v>
      </c>
      <c r="G128" s="228" t="s">
        <v>143</v>
      </c>
      <c r="H128" s="229">
        <v>41.634999999999998</v>
      </c>
      <c r="I128" s="230"/>
      <c r="J128" s="231">
        <f>ROUND(I128*H128,2)</f>
        <v>0</v>
      </c>
      <c r="K128" s="227" t="s">
        <v>21</v>
      </c>
      <c r="L128" s="73"/>
      <c r="M128" s="232" t="s">
        <v>21</v>
      </c>
      <c r="N128" s="233" t="s">
        <v>45</v>
      </c>
      <c r="O128" s="48"/>
      <c r="P128" s="234">
        <f>O128*H128</f>
        <v>0</v>
      </c>
      <c r="Q128" s="234">
        <v>0.010410000000000001</v>
      </c>
      <c r="R128" s="234">
        <f>Q128*H128</f>
        <v>0.43342035000000001</v>
      </c>
      <c r="S128" s="234">
        <v>0</v>
      </c>
      <c r="T128" s="235">
        <f>S128*H128</f>
        <v>0</v>
      </c>
      <c r="AR128" s="25" t="s">
        <v>144</v>
      </c>
      <c r="AT128" s="25" t="s">
        <v>140</v>
      </c>
      <c r="AU128" s="25" t="s">
        <v>84</v>
      </c>
      <c r="AY128" s="25" t="s">
        <v>139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25" t="s">
        <v>82</v>
      </c>
      <c r="BK128" s="236">
        <f>ROUND(I128*H128,2)</f>
        <v>0</v>
      </c>
      <c r="BL128" s="25" t="s">
        <v>144</v>
      </c>
      <c r="BM128" s="25" t="s">
        <v>876</v>
      </c>
    </row>
    <row r="129" s="12" customFormat="1">
      <c r="B129" s="254"/>
      <c r="C129" s="255"/>
      <c r="D129" s="237" t="s">
        <v>421</v>
      </c>
      <c r="E129" s="256" t="s">
        <v>21</v>
      </c>
      <c r="F129" s="257" t="s">
        <v>877</v>
      </c>
      <c r="G129" s="255"/>
      <c r="H129" s="258">
        <v>41.634999999999998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AT129" s="264" t="s">
        <v>421</v>
      </c>
      <c r="AU129" s="264" t="s">
        <v>84</v>
      </c>
      <c r="AV129" s="12" t="s">
        <v>84</v>
      </c>
      <c r="AW129" s="12" t="s">
        <v>38</v>
      </c>
      <c r="AX129" s="12" t="s">
        <v>82</v>
      </c>
      <c r="AY129" s="264" t="s">
        <v>139</v>
      </c>
    </row>
    <row r="130" s="1" customFormat="1" ht="16.5" customHeight="1">
      <c r="B130" s="47"/>
      <c r="C130" s="225" t="s">
        <v>169</v>
      </c>
      <c r="D130" s="225" t="s">
        <v>140</v>
      </c>
      <c r="E130" s="226" t="s">
        <v>878</v>
      </c>
      <c r="F130" s="227" t="s">
        <v>879</v>
      </c>
      <c r="G130" s="228" t="s">
        <v>147</v>
      </c>
      <c r="H130" s="229">
        <v>456.86599999999999</v>
      </c>
      <c r="I130" s="230"/>
      <c r="J130" s="231">
        <f>ROUND(I130*H130,2)</f>
        <v>0</v>
      </c>
      <c r="K130" s="227" t="s">
        <v>21</v>
      </c>
      <c r="L130" s="73"/>
      <c r="M130" s="232" t="s">
        <v>21</v>
      </c>
      <c r="N130" s="233" t="s">
        <v>45</v>
      </c>
      <c r="O130" s="48"/>
      <c r="P130" s="234">
        <f>O130*H130</f>
        <v>0</v>
      </c>
      <c r="Q130" s="234">
        <v>0.00084999999999999995</v>
      </c>
      <c r="R130" s="234">
        <f>Q130*H130</f>
        <v>0.38833609999999996</v>
      </c>
      <c r="S130" s="234">
        <v>0</v>
      </c>
      <c r="T130" s="235">
        <f>S130*H130</f>
        <v>0</v>
      </c>
      <c r="AR130" s="25" t="s">
        <v>144</v>
      </c>
      <c r="AT130" s="25" t="s">
        <v>140</v>
      </c>
      <c r="AU130" s="25" t="s">
        <v>84</v>
      </c>
      <c r="AY130" s="25" t="s">
        <v>139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25" t="s">
        <v>82</v>
      </c>
      <c r="BK130" s="236">
        <f>ROUND(I130*H130,2)</f>
        <v>0</v>
      </c>
      <c r="BL130" s="25" t="s">
        <v>144</v>
      </c>
      <c r="BM130" s="25" t="s">
        <v>880</v>
      </c>
    </row>
    <row r="131" s="12" customFormat="1">
      <c r="B131" s="254"/>
      <c r="C131" s="255"/>
      <c r="D131" s="237" t="s">
        <v>421</v>
      </c>
      <c r="E131" s="256" t="s">
        <v>21</v>
      </c>
      <c r="F131" s="257" t="s">
        <v>862</v>
      </c>
      <c r="G131" s="255"/>
      <c r="H131" s="258">
        <v>168.547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421</v>
      </c>
      <c r="AU131" s="264" t="s">
        <v>84</v>
      </c>
      <c r="AV131" s="12" t="s">
        <v>84</v>
      </c>
      <c r="AW131" s="12" t="s">
        <v>38</v>
      </c>
      <c r="AX131" s="12" t="s">
        <v>74</v>
      </c>
      <c r="AY131" s="264" t="s">
        <v>139</v>
      </c>
    </row>
    <row r="132" s="12" customFormat="1">
      <c r="B132" s="254"/>
      <c r="C132" s="255"/>
      <c r="D132" s="237" t="s">
        <v>421</v>
      </c>
      <c r="E132" s="256" t="s">
        <v>21</v>
      </c>
      <c r="F132" s="257" t="s">
        <v>881</v>
      </c>
      <c r="G132" s="255"/>
      <c r="H132" s="258">
        <v>20.649999999999999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421</v>
      </c>
      <c r="AU132" s="264" t="s">
        <v>84</v>
      </c>
      <c r="AV132" s="12" t="s">
        <v>84</v>
      </c>
      <c r="AW132" s="12" t="s">
        <v>38</v>
      </c>
      <c r="AX132" s="12" t="s">
        <v>74</v>
      </c>
      <c r="AY132" s="264" t="s">
        <v>139</v>
      </c>
    </row>
    <row r="133" s="12" customFormat="1">
      <c r="B133" s="254"/>
      <c r="C133" s="255"/>
      <c r="D133" s="237" t="s">
        <v>421</v>
      </c>
      <c r="E133" s="256" t="s">
        <v>21</v>
      </c>
      <c r="F133" s="257" t="s">
        <v>882</v>
      </c>
      <c r="G133" s="255"/>
      <c r="H133" s="258">
        <v>420.79300000000001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AT133" s="264" t="s">
        <v>421</v>
      </c>
      <c r="AU133" s="264" t="s">
        <v>84</v>
      </c>
      <c r="AV133" s="12" t="s">
        <v>84</v>
      </c>
      <c r="AW133" s="12" t="s">
        <v>38</v>
      </c>
      <c r="AX133" s="12" t="s">
        <v>74</v>
      </c>
      <c r="AY133" s="264" t="s">
        <v>139</v>
      </c>
    </row>
    <row r="134" s="12" customFormat="1">
      <c r="B134" s="254"/>
      <c r="C134" s="255"/>
      <c r="D134" s="237" t="s">
        <v>421</v>
      </c>
      <c r="E134" s="256" t="s">
        <v>21</v>
      </c>
      <c r="F134" s="257" t="s">
        <v>883</v>
      </c>
      <c r="G134" s="255"/>
      <c r="H134" s="258">
        <v>13.981999999999999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421</v>
      </c>
      <c r="AU134" s="264" t="s">
        <v>84</v>
      </c>
      <c r="AV134" s="12" t="s">
        <v>84</v>
      </c>
      <c r="AW134" s="12" t="s">
        <v>38</v>
      </c>
      <c r="AX134" s="12" t="s">
        <v>74</v>
      </c>
      <c r="AY134" s="264" t="s">
        <v>139</v>
      </c>
    </row>
    <row r="135" s="12" customFormat="1">
      <c r="B135" s="254"/>
      <c r="C135" s="255"/>
      <c r="D135" s="237" t="s">
        <v>421</v>
      </c>
      <c r="E135" s="256" t="s">
        <v>21</v>
      </c>
      <c r="F135" s="257" t="s">
        <v>884</v>
      </c>
      <c r="G135" s="255"/>
      <c r="H135" s="258">
        <v>86.579999999999998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421</v>
      </c>
      <c r="AU135" s="264" t="s">
        <v>84</v>
      </c>
      <c r="AV135" s="12" t="s">
        <v>84</v>
      </c>
      <c r="AW135" s="12" t="s">
        <v>38</v>
      </c>
      <c r="AX135" s="12" t="s">
        <v>74</v>
      </c>
      <c r="AY135" s="264" t="s">
        <v>139</v>
      </c>
    </row>
    <row r="136" s="15" customFormat="1">
      <c r="B136" s="297"/>
      <c r="C136" s="298"/>
      <c r="D136" s="237" t="s">
        <v>421</v>
      </c>
      <c r="E136" s="299" t="s">
        <v>21</v>
      </c>
      <c r="F136" s="300" t="s">
        <v>567</v>
      </c>
      <c r="G136" s="298"/>
      <c r="H136" s="301">
        <v>710.55200000000002</v>
      </c>
      <c r="I136" s="302"/>
      <c r="J136" s="298"/>
      <c r="K136" s="298"/>
      <c r="L136" s="303"/>
      <c r="M136" s="304"/>
      <c r="N136" s="305"/>
      <c r="O136" s="305"/>
      <c r="P136" s="305"/>
      <c r="Q136" s="305"/>
      <c r="R136" s="305"/>
      <c r="S136" s="305"/>
      <c r="T136" s="306"/>
      <c r="AT136" s="307" t="s">
        <v>421</v>
      </c>
      <c r="AU136" s="307" t="s">
        <v>84</v>
      </c>
      <c r="AV136" s="15" t="s">
        <v>148</v>
      </c>
      <c r="AW136" s="15" t="s">
        <v>38</v>
      </c>
      <c r="AX136" s="15" t="s">
        <v>74</v>
      </c>
      <c r="AY136" s="307" t="s">
        <v>139</v>
      </c>
    </row>
    <row r="137" s="12" customFormat="1">
      <c r="B137" s="254"/>
      <c r="C137" s="255"/>
      <c r="D137" s="237" t="s">
        <v>421</v>
      </c>
      <c r="E137" s="256" t="s">
        <v>21</v>
      </c>
      <c r="F137" s="257" t="s">
        <v>885</v>
      </c>
      <c r="G137" s="255"/>
      <c r="H137" s="258">
        <v>456.86599999999999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421</v>
      </c>
      <c r="AU137" s="264" t="s">
        <v>84</v>
      </c>
      <c r="AV137" s="12" t="s">
        <v>84</v>
      </c>
      <c r="AW137" s="12" t="s">
        <v>38</v>
      </c>
      <c r="AX137" s="12" t="s">
        <v>82</v>
      </c>
      <c r="AY137" s="264" t="s">
        <v>139</v>
      </c>
    </row>
    <row r="138" s="1" customFormat="1" ht="16.5" customHeight="1">
      <c r="B138" s="47"/>
      <c r="C138" s="225" t="s">
        <v>197</v>
      </c>
      <c r="D138" s="225" t="s">
        <v>140</v>
      </c>
      <c r="E138" s="226" t="s">
        <v>886</v>
      </c>
      <c r="F138" s="227" t="s">
        <v>887</v>
      </c>
      <c r="G138" s="228" t="s">
        <v>147</v>
      </c>
      <c r="H138" s="229">
        <v>456.86599999999999</v>
      </c>
      <c r="I138" s="230"/>
      <c r="J138" s="231">
        <f>ROUND(I138*H138,2)</f>
        <v>0</v>
      </c>
      <c r="K138" s="227" t="s">
        <v>21</v>
      </c>
      <c r="L138" s="73"/>
      <c r="M138" s="232" t="s">
        <v>21</v>
      </c>
      <c r="N138" s="233" t="s">
        <v>45</v>
      </c>
      <c r="O138" s="4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5" t="s">
        <v>144</v>
      </c>
      <c r="AT138" s="25" t="s">
        <v>140</v>
      </c>
      <c r="AU138" s="25" t="s">
        <v>84</v>
      </c>
      <c r="AY138" s="25" t="s">
        <v>139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25" t="s">
        <v>82</v>
      </c>
      <c r="BK138" s="236">
        <f>ROUND(I138*H138,2)</f>
        <v>0</v>
      </c>
      <c r="BL138" s="25" t="s">
        <v>144</v>
      </c>
      <c r="BM138" s="25" t="s">
        <v>888</v>
      </c>
    </row>
    <row r="139" s="1" customFormat="1" ht="16.5" customHeight="1">
      <c r="B139" s="47"/>
      <c r="C139" s="225" t="s">
        <v>173</v>
      </c>
      <c r="D139" s="225" t="s">
        <v>140</v>
      </c>
      <c r="E139" s="226" t="s">
        <v>889</v>
      </c>
      <c r="F139" s="227" t="s">
        <v>890</v>
      </c>
      <c r="G139" s="228" t="s">
        <v>143</v>
      </c>
      <c r="H139" s="229">
        <v>374.71499999999998</v>
      </c>
      <c r="I139" s="230"/>
      <c r="J139" s="231">
        <f>ROUND(I139*H139,2)</f>
        <v>0</v>
      </c>
      <c r="K139" s="227" t="s">
        <v>21</v>
      </c>
      <c r="L139" s="73"/>
      <c r="M139" s="232" t="s">
        <v>21</v>
      </c>
      <c r="N139" s="233" t="s">
        <v>45</v>
      </c>
      <c r="O139" s="4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5" t="s">
        <v>144</v>
      </c>
      <c r="AT139" s="25" t="s">
        <v>140</v>
      </c>
      <c r="AU139" s="25" t="s">
        <v>84</v>
      </c>
      <c r="AY139" s="25" t="s">
        <v>139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25" t="s">
        <v>82</v>
      </c>
      <c r="BK139" s="236">
        <f>ROUND(I139*H139,2)</f>
        <v>0</v>
      </c>
      <c r="BL139" s="25" t="s">
        <v>144</v>
      </c>
      <c r="BM139" s="25" t="s">
        <v>891</v>
      </c>
    </row>
    <row r="140" s="12" customFormat="1">
      <c r="B140" s="254"/>
      <c r="C140" s="255"/>
      <c r="D140" s="237" t="s">
        <v>421</v>
      </c>
      <c r="E140" s="256" t="s">
        <v>21</v>
      </c>
      <c r="F140" s="257" t="s">
        <v>892</v>
      </c>
      <c r="G140" s="255"/>
      <c r="H140" s="258">
        <v>374.71499999999998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421</v>
      </c>
      <c r="AU140" s="264" t="s">
        <v>84</v>
      </c>
      <c r="AV140" s="12" t="s">
        <v>84</v>
      </c>
      <c r="AW140" s="12" t="s">
        <v>38</v>
      </c>
      <c r="AX140" s="12" t="s">
        <v>82</v>
      </c>
      <c r="AY140" s="264" t="s">
        <v>139</v>
      </c>
    </row>
    <row r="141" s="1" customFormat="1" ht="16.5" customHeight="1">
      <c r="B141" s="47"/>
      <c r="C141" s="225" t="s">
        <v>204</v>
      </c>
      <c r="D141" s="225" t="s">
        <v>140</v>
      </c>
      <c r="E141" s="226" t="s">
        <v>893</v>
      </c>
      <c r="F141" s="227" t="s">
        <v>894</v>
      </c>
      <c r="G141" s="228" t="s">
        <v>143</v>
      </c>
      <c r="H141" s="229">
        <v>41.634999999999998</v>
      </c>
      <c r="I141" s="230"/>
      <c r="J141" s="231">
        <f>ROUND(I141*H141,2)</f>
        <v>0</v>
      </c>
      <c r="K141" s="227" t="s">
        <v>21</v>
      </c>
      <c r="L141" s="73"/>
      <c r="M141" s="232" t="s">
        <v>21</v>
      </c>
      <c r="N141" s="233" t="s">
        <v>45</v>
      </c>
      <c r="O141" s="4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AR141" s="25" t="s">
        <v>144</v>
      </c>
      <c r="AT141" s="25" t="s">
        <v>140</v>
      </c>
      <c r="AU141" s="25" t="s">
        <v>84</v>
      </c>
      <c r="AY141" s="25" t="s">
        <v>139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25" t="s">
        <v>82</v>
      </c>
      <c r="BK141" s="236">
        <f>ROUND(I141*H141,2)</f>
        <v>0</v>
      </c>
      <c r="BL141" s="25" t="s">
        <v>144</v>
      </c>
      <c r="BM141" s="25" t="s">
        <v>895</v>
      </c>
    </row>
    <row r="142" s="1" customFormat="1" ht="16.5" customHeight="1">
      <c r="B142" s="47"/>
      <c r="C142" s="225" t="s">
        <v>176</v>
      </c>
      <c r="D142" s="225" t="s">
        <v>140</v>
      </c>
      <c r="E142" s="226" t="s">
        <v>600</v>
      </c>
      <c r="F142" s="227" t="s">
        <v>896</v>
      </c>
      <c r="G142" s="228" t="s">
        <v>143</v>
      </c>
      <c r="H142" s="229">
        <v>91.643000000000001</v>
      </c>
      <c r="I142" s="230"/>
      <c r="J142" s="231">
        <f>ROUND(I142*H142,2)</f>
        <v>0</v>
      </c>
      <c r="K142" s="227" t="s">
        <v>21</v>
      </c>
      <c r="L142" s="73"/>
      <c r="M142" s="232" t="s">
        <v>21</v>
      </c>
      <c r="N142" s="233" t="s">
        <v>45</v>
      </c>
      <c r="O142" s="4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AR142" s="25" t="s">
        <v>144</v>
      </c>
      <c r="AT142" s="25" t="s">
        <v>140</v>
      </c>
      <c r="AU142" s="25" t="s">
        <v>84</v>
      </c>
      <c r="AY142" s="25" t="s">
        <v>139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25" t="s">
        <v>82</v>
      </c>
      <c r="BK142" s="236">
        <f>ROUND(I142*H142,2)</f>
        <v>0</v>
      </c>
      <c r="BL142" s="25" t="s">
        <v>144</v>
      </c>
      <c r="BM142" s="25" t="s">
        <v>897</v>
      </c>
    </row>
    <row r="143" s="12" customFormat="1">
      <c r="B143" s="254"/>
      <c r="C143" s="255"/>
      <c r="D143" s="237" t="s">
        <v>421</v>
      </c>
      <c r="E143" s="256" t="s">
        <v>21</v>
      </c>
      <c r="F143" s="257" t="s">
        <v>898</v>
      </c>
      <c r="G143" s="255"/>
      <c r="H143" s="258">
        <v>91.643000000000001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421</v>
      </c>
      <c r="AU143" s="264" t="s">
        <v>84</v>
      </c>
      <c r="AV143" s="12" t="s">
        <v>84</v>
      </c>
      <c r="AW143" s="12" t="s">
        <v>38</v>
      </c>
      <c r="AX143" s="12" t="s">
        <v>82</v>
      </c>
      <c r="AY143" s="264" t="s">
        <v>139</v>
      </c>
    </row>
    <row r="144" s="1" customFormat="1" ht="16.5" customHeight="1">
      <c r="B144" s="47"/>
      <c r="C144" s="225" t="s">
        <v>9</v>
      </c>
      <c r="D144" s="225" t="s">
        <v>140</v>
      </c>
      <c r="E144" s="226" t="s">
        <v>604</v>
      </c>
      <c r="F144" s="227" t="s">
        <v>899</v>
      </c>
      <c r="G144" s="228" t="s">
        <v>143</v>
      </c>
      <c r="H144" s="229">
        <v>41.634999999999998</v>
      </c>
      <c r="I144" s="230"/>
      <c r="J144" s="231">
        <f>ROUND(I144*H144,2)</f>
        <v>0</v>
      </c>
      <c r="K144" s="227" t="s">
        <v>21</v>
      </c>
      <c r="L144" s="73"/>
      <c r="M144" s="232" t="s">
        <v>21</v>
      </c>
      <c r="N144" s="233" t="s">
        <v>45</v>
      </c>
      <c r="O144" s="4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AR144" s="25" t="s">
        <v>144</v>
      </c>
      <c r="AT144" s="25" t="s">
        <v>140</v>
      </c>
      <c r="AU144" s="25" t="s">
        <v>84</v>
      </c>
      <c r="AY144" s="25" t="s">
        <v>139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25" t="s">
        <v>82</v>
      </c>
      <c r="BK144" s="236">
        <f>ROUND(I144*H144,2)</f>
        <v>0</v>
      </c>
      <c r="BL144" s="25" t="s">
        <v>144</v>
      </c>
      <c r="BM144" s="25" t="s">
        <v>900</v>
      </c>
    </row>
    <row r="145" s="1" customFormat="1" ht="16.5" customHeight="1">
      <c r="B145" s="47"/>
      <c r="C145" s="225" t="s">
        <v>180</v>
      </c>
      <c r="D145" s="225" t="s">
        <v>140</v>
      </c>
      <c r="E145" s="226" t="s">
        <v>607</v>
      </c>
      <c r="F145" s="227" t="s">
        <v>608</v>
      </c>
      <c r="G145" s="228" t="s">
        <v>143</v>
      </c>
      <c r="H145" s="229">
        <v>133.27799999999999</v>
      </c>
      <c r="I145" s="230"/>
      <c r="J145" s="231">
        <f>ROUND(I145*H145,2)</f>
        <v>0</v>
      </c>
      <c r="K145" s="227" t="s">
        <v>21</v>
      </c>
      <c r="L145" s="73"/>
      <c r="M145" s="232" t="s">
        <v>21</v>
      </c>
      <c r="N145" s="233" t="s">
        <v>45</v>
      </c>
      <c r="O145" s="4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AR145" s="25" t="s">
        <v>144</v>
      </c>
      <c r="AT145" s="25" t="s">
        <v>140</v>
      </c>
      <c r="AU145" s="25" t="s">
        <v>84</v>
      </c>
      <c r="AY145" s="25" t="s">
        <v>139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25" t="s">
        <v>82</v>
      </c>
      <c r="BK145" s="236">
        <f>ROUND(I145*H145,2)</f>
        <v>0</v>
      </c>
      <c r="BL145" s="25" t="s">
        <v>144</v>
      </c>
      <c r="BM145" s="25" t="s">
        <v>901</v>
      </c>
    </row>
    <row r="146" s="12" customFormat="1">
      <c r="B146" s="254"/>
      <c r="C146" s="255"/>
      <c r="D146" s="237" t="s">
        <v>421</v>
      </c>
      <c r="E146" s="256" t="s">
        <v>21</v>
      </c>
      <c r="F146" s="257" t="s">
        <v>902</v>
      </c>
      <c r="G146" s="255"/>
      <c r="H146" s="258">
        <v>133.27799999999999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421</v>
      </c>
      <c r="AU146" s="264" t="s">
        <v>84</v>
      </c>
      <c r="AV146" s="12" t="s">
        <v>84</v>
      </c>
      <c r="AW146" s="12" t="s">
        <v>38</v>
      </c>
      <c r="AX146" s="12" t="s">
        <v>82</v>
      </c>
      <c r="AY146" s="264" t="s">
        <v>139</v>
      </c>
    </row>
    <row r="147" s="1" customFormat="1" ht="16.5" customHeight="1">
      <c r="B147" s="47"/>
      <c r="C147" s="225" t="s">
        <v>219</v>
      </c>
      <c r="D147" s="225" t="s">
        <v>140</v>
      </c>
      <c r="E147" s="226" t="s">
        <v>611</v>
      </c>
      <c r="F147" s="227" t="s">
        <v>612</v>
      </c>
      <c r="G147" s="228" t="s">
        <v>386</v>
      </c>
      <c r="H147" s="229">
        <v>253.22800000000001</v>
      </c>
      <c r="I147" s="230"/>
      <c r="J147" s="231">
        <f>ROUND(I147*H147,2)</f>
        <v>0</v>
      </c>
      <c r="K147" s="227" t="s">
        <v>21</v>
      </c>
      <c r="L147" s="73"/>
      <c r="M147" s="232" t="s">
        <v>21</v>
      </c>
      <c r="N147" s="233" t="s">
        <v>45</v>
      </c>
      <c r="O147" s="4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AR147" s="25" t="s">
        <v>144</v>
      </c>
      <c r="AT147" s="25" t="s">
        <v>140</v>
      </c>
      <c r="AU147" s="25" t="s">
        <v>84</v>
      </c>
      <c r="AY147" s="25" t="s">
        <v>139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25" t="s">
        <v>82</v>
      </c>
      <c r="BK147" s="236">
        <f>ROUND(I147*H147,2)</f>
        <v>0</v>
      </c>
      <c r="BL147" s="25" t="s">
        <v>144</v>
      </c>
      <c r="BM147" s="25" t="s">
        <v>903</v>
      </c>
    </row>
    <row r="148" s="12" customFormat="1">
      <c r="B148" s="254"/>
      <c r="C148" s="255"/>
      <c r="D148" s="237" t="s">
        <v>421</v>
      </c>
      <c r="E148" s="256" t="s">
        <v>21</v>
      </c>
      <c r="F148" s="257" t="s">
        <v>904</v>
      </c>
      <c r="G148" s="255"/>
      <c r="H148" s="258">
        <v>253.22800000000001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421</v>
      </c>
      <c r="AU148" s="264" t="s">
        <v>84</v>
      </c>
      <c r="AV148" s="12" t="s">
        <v>84</v>
      </c>
      <c r="AW148" s="12" t="s">
        <v>38</v>
      </c>
      <c r="AX148" s="12" t="s">
        <v>82</v>
      </c>
      <c r="AY148" s="264" t="s">
        <v>139</v>
      </c>
    </row>
    <row r="149" s="1" customFormat="1" ht="16.5" customHeight="1">
      <c r="B149" s="47"/>
      <c r="C149" s="225" t="s">
        <v>183</v>
      </c>
      <c r="D149" s="225" t="s">
        <v>140</v>
      </c>
      <c r="E149" s="226" t="s">
        <v>615</v>
      </c>
      <c r="F149" s="227" t="s">
        <v>616</v>
      </c>
      <c r="G149" s="228" t="s">
        <v>143</v>
      </c>
      <c r="H149" s="229">
        <v>283.072</v>
      </c>
      <c r="I149" s="230"/>
      <c r="J149" s="231">
        <f>ROUND(I149*H149,2)</f>
        <v>0</v>
      </c>
      <c r="K149" s="227" t="s">
        <v>21</v>
      </c>
      <c r="L149" s="73"/>
      <c r="M149" s="232" t="s">
        <v>21</v>
      </c>
      <c r="N149" s="233" t="s">
        <v>45</v>
      </c>
      <c r="O149" s="4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AR149" s="25" t="s">
        <v>144</v>
      </c>
      <c r="AT149" s="25" t="s">
        <v>140</v>
      </c>
      <c r="AU149" s="25" t="s">
        <v>84</v>
      </c>
      <c r="AY149" s="25" t="s">
        <v>139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25" t="s">
        <v>82</v>
      </c>
      <c r="BK149" s="236">
        <f>ROUND(I149*H149,2)</f>
        <v>0</v>
      </c>
      <c r="BL149" s="25" t="s">
        <v>144</v>
      </c>
      <c r="BM149" s="25" t="s">
        <v>905</v>
      </c>
    </row>
    <row r="150" s="12" customFormat="1">
      <c r="B150" s="254"/>
      <c r="C150" s="255"/>
      <c r="D150" s="237" t="s">
        <v>421</v>
      </c>
      <c r="E150" s="256" t="s">
        <v>21</v>
      </c>
      <c r="F150" s="257" t="s">
        <v>906</v>
      </c>
      <c r="G150" s="255"/>
      <c r="H150" s="258">
        <v>416.35000000000002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421</v>
      </c>
      <c r="AU150" s="264" t="s">
        <v>84</v>
      </c>
      <c r="AV150" s="12" t="s">
        <v>84</v>
      </c>
      <c r="AW150" s="12" t="s">
        <v>38</v>
      </c>
      <c r="AX150" s="12" t="s">
        <v>74</v>
      </c>
      <c r="AY150" s="264" t="s">
        <v>139</v>
      </c>
    </row>
    <row r="151" s="12" customFormat="1">
      <c r="B151" s="254"/>
      <c r="C151" s="255"/>
      <c r="D151" s="237" t="s">
        <v>421</v>
      </c>
      <c r="E151" s="256" t="s">
        <v>21</v>
      </c>
      <c r="F151" s="257" t="s">
        <v>907</v>
      </c>
      <c r="G151" s="255"/>
      <c r="H151" s="258">
        <v>-19.555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421</v>
      </c>
      <c r="AU151" s="264" t="s">
        <v>84</v>
      </c>
      <c r="AV151" s="12" t="s">
        <v>84</v>
      </c>
      <c r="AW151" s="12" t="s">
        <v>38</v>
      </c>
      <c r="AX151" s="12" t="s">
        <v>74</v>
      </c>
      <c r="AY151" s="264" t="s">
        <v>139</v>
      </c>
    </row>
    <row r="152" s="11" customFormat="1">
      <c r="B152" s="244"/>
      <c r="C152" s="245"/>
      <c r="D152" s="237" t="s">
        <v>421</v>
      </c>
      <c r="E152" s="246" t="s">
        <v>21</v>
      </c>
      <c r="F152" s="247" t="s">
        <v>908</v>
      </c>
      <c r="G152" s="245"/>
      <c r="H152" s="246" t="s">
        <v>21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421</v>
      </c>
      <c r="AU152" s="253" t="s">
        <v>84</v>
      </c>
      <c r="AV152" s="11" t="s">
        <v>82</v>
      </c>
      <c r="AW152" s="11" t="s">
        <v>38</v>
      </c>
      <c r="AX152" s="11" t="s">
        <v>74</v>
      </c>
      <c r="AY152" s="253" t="s">
        <v>139</v>
      </c>
    </row>
    <row r="153" s="12" customFormat="1">
      <c r="B153" s="254"/>
      <c r="C153" s="255"/>
      <c r="D153" s="237" t="s">
        <v>421</v>
      </c>
      <c r="E153" s="256" t="s">
        <v>21</v>
      </c>
      <c r="F153" s="257" t="s">
        <v>909</v>
      </c>
      <c r="G153" s="255"/>
      <c r="H153" s="258">
        <v>-6.9560000000000004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AT153" s="264" t="s">
        <v>421</v>
      </c>
      <c r="AU153" s="264" t="s">
        <v>84</v>
      </c>
      <c r="AV153" s="12" t="s">
        <v>84</v>
      </c>
      <c r="AW153" s="12" t="s">
        <v>38</v>
      </c>
      <c r="AX153" s="12" t="s">
        <v>74</v>
      </c>
      <c r="AY153" s="264" t="s">
        <v>139</v>
      </c>
    </row>
    <row r="154" s="12" customFormat="1">
      <c r="B154" s="254"/>
      <c r="C154" s="255"/>
      <c r="D154" s="237" t="s">
        <v>421</v>
      </c>
      <c r="E154" s="256" t="s">
        <v>21</v>
      </c>
      <c r="F154" s="257" t="s">
        <v>910</v>
      </c>
      <c r="G154" s="255"/>
      <c r="H154" s="258">
        <v>-48.235999999999997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421</v>
      </c>
      <c r="AU154" s="264" t="s">
        <v>84</v>
      </c>
      <c r="AV154" s="12" t="s">
        <v>84</v>
      </c>
      <c r="AW154" s="12" t="s">
        <v>38</v>
      </c>
      <c r="AX154" s="12" t="s">
        <v>74</v>
      </c>
      <c r="AY154" s="264" t="s">
        <v>139</v>
      </c>
    </row>
    <row r="155" s="12" customFormat="1">
      <c r="B155" s="254"/>
      <c r="C155" s="255"/>
      <c r="D155" s="237" t="s">
        <v>421</v>
      </c>
      <c r="E155" s="256" t="s">
        <v>21</v>
      </c>
      <c r="F155" s="257" t="s">
        <v>911</v>
      </c>
      <c r="G155" s="255"/>
      <c r="H155" s="258">
        <v>-30.359999999999999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421</v>
      </c>
      <c r="AU155" s="264" t="s">
        <v>84</v>
      </c>
      <c r="AV155" s="12" t="s">
        <v>84</v>
      </c>
      <c r="AW155" s="12" t="s">
        <v>38</v>
      </c>
      <c r="AX155" s="12" t="s">
        <v>74</v>
      </c>
      <c r="AY155" s="264" t="s">
        <v>139</v>
      </c>
    </row>
    <row r="156" s="12" customFormat="1">
      <c r="B156" s="254"/>
      <c r="C156" s="255"/>
      <c r="D156" s="237" t="s">
        <v>421</v>
      </c>
      <c r="E156" s="256" t="s">
        <v>21</v>
      </c>
      <c r="F156" s="257" t="s">
        <v>912</v>
      </c>
      <c r="G156" s="255"/>
      <c r="H156" s="258">
        <v>-14.718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421</v>
      </c>
      <c r="AU156" s="264" t="s">
        <v>84</v>
      </c>
      <c r="AV156" s="12" t="s">
        <v>84</v>
      </c>
      <c r="AW156" s="12" t="s">
        <v>38</v>
      </c>
      <c r="AX156" s="12" t="s">
        <v>74</v>
      </c>
      <c r="AY156" s="264" t="s">
        <v>139</v>
      </c>
    </row>
    <row r="157" s="12" customFormat="1">
      <c r="B157" s="254"/>
      <c r="C157" s="255"/>
      <c r="D157" s="237" t="s">
        <v>421</v>
      </c>
      <c r="E157" s="256" t="s">
        <v>21</v>
      </c>
      <c r="F157" s="257" t="s">
        <v>913</v>
      </c>
      <c r="G157" s="255"/>
      <c r="H157" s="258">
        <v>-12.943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421</v>
      </c>
      <c r="AU157" s="264" t="s">
        <v>84</v>
      </c>
      <c r="AV157" s="12" t="s">
        <v>84</v>
      </c>
      <c r="AW157" s="12" t="s">
        <v>38</v>
      </c>
      <c r="AX157" s="12" t="s">
        <v>74</v>
      </c>
      <c r="AY157" s="264" t="s">
        <v>139</v>
      </c>
    </row>
    <row r="158" s="12" customFormat="1">
      <c r="B158" s="254"/>
      <c r="C158" s="255"/>
      <c r="D158" s="237" t="s">
        <v>421</v>
      </c>
      <c r="E158" s="256" t="s">
        <v>21</v>
      </c>
      <c r="F158" s="257" t="s">
        <v>914</v>
      </c>
      <c r="G158" s="255"/>
      <c r="H158" s="258">
        <v>-0.51000000000000001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421</v>
      </c>
      <c r="AU158" s="264" t="s">
        <v>84</v>
      </c>
      <c r="AV158" s="12" t="s">
        <v>84</v>
      </c>
      <c r="AW158" s="12" t="s">
        <v>38</v>
      </c>
      <c r="AX158" s="12" t="s">
        <v>74</v>
      </c>
      <c r="AY158" s="264" t="s">
        <v>139</v>
      </c>
    </row>
    <row r="159" s="13" customFormat="1">
      <c r="B159" s="265"/>
      <c r="C159" s="266"/>
      <c r="D159" s="237" t="s">
        <v>421</v>
      </c>
      <c r="E159" s="267" t="s">
        <v>21</v>
      </c>
      <c r="F159" s="268" t="s">
        <v>426</v>
      </c>
      <c r="G159" s="266"/>
      <c r="H159" s="269">
        <v>283.072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421</v>
      </c>
      <c r="AU159" s="275" t="s">
        <v>84</v>
      </c>
      <c r="AV159" s="13" t="s">
        <v>144</v>
      </c>
      <c r="AW159" s="13" t="s">
        <v>38</v>
      </c>
      <c r="AX159" s="13" t="s">
        <v>82</v>
      </c>
      <c r="AY159" s="275" t="s">
        <v>139</v>
      </c>
    </row>
    <row r="160" s="1" customFormat="1" ht="25.5" customHeight="1">
      <c r="B160" s="47"/>
      <c r="C160" s="225" t="s">
        <v>227</v>
      </c>
      <c r="D160" s="225" t="s">
        <v>140</v>
      </c>
      <c r="E160" s="226" t="s">
        <v>623</v>
      </c>
      <c r="F160" s="227" t="s">
        <v>624</v>
      </c>
      <c r="G160" s="228" t="s">
        <v>143</v>
      </c>
      <c r="H160" s="229">
        <v>77.114999999999995</v>
      </c>
      <c r="I160" s="230"/>
      <c r="J160" s="231">
        <f>ROUND(I160*H160,2)</f>
        <v>0</v>
      </c>
      <c r="K160" s="227" t="s">
        <v>21</v>
      </c>
      <c r="L160" s="73"/>
      <c r="M160" s="232" t="s">
        <v>21</v>
      </c>
      <c r="N160" s="233" t="s">
        <v>45</v>
      </c>
      <c r="O160" s="4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AR160" s="25" t="s">
        <v>144</v>
      </c>
      <c r="AT160" s="25" t="s">
        <v>140</v>
      </c>
      <c r="AU160" s="25" t="s">
        <v>84</v>
      </c>
      <c r="AY160" s="25" t="s">
        <v>139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25" t="s">
        <v>82</v>
      </c>
      <c r="BK160" s="236">
        <f>ROUND(I160*H160,2)</f>
        <v>0</v>
      </c>
      <c r="BL160" s="25" t="s">
        <v>144</v>
      </c>
      <c r="BM160" s="25" t="s">
        <v>915</v>
      </c>
    </row>
    <row r="161" s="12" customFormat="1">
      <c r="B161" s="254"/>
      <c r="C161" s="255"/>
      <c r="D161" s="237" t="s">
        <v>421</v>
      </c>
      <c r="E161" s="256" t="s">
        <v>21</v>
      </c>
      <c r="F161" s="257" t="s">
        <v>916</v>
      </c>
      <c r="G161" s="255"/>
      <c r="H161" s="258">
        <v>16.042000000000002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421</v>
      </c>
      <c r="AU161" s="264" t="s">
        <v>84</v>
      </c>
      <c r="AV161" s="12" t="s">
        <v>84</v>
      </c>
      <c r="AW161" s="12" t="s">
        <v>38</v>
      </c>
      <c r="AX161" s="12" t="s">
        <v>74</v>
      </c>
      <c r="AY161" s="264" t="s">
        <v>139</v>
      </c>
    </row>
    <row r="162" s="12" customFormat="1">
      <c r="B162" s="254"/>
      <c r="C162" s="255"/>
      <c r="D162" s="237" t="s">
        <v>421</v>
      </c>
      <c r="E162" s="256" t="s">
        <v>21</v>
      </c>
      <c r="F162" s="257" t="s">
        <v>917</v>
      </c>
      <c r="G162" s="255"/>
      <c r="H162" s="258">
        <v>49.030999999999999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421</v>
      </c>
      <c r="AU162" s="264" t="s">
        <v>84</v>
      </c>
      <c r="AV162" s="12" t="s">
        <v>84</v>
      </c>
      <c r="AW162" s="12" t="s">
        <v>38</v>
      </c>
      <c r="AX162" s="12" t="s">
        <v>74</v>
      </c>
      <c r="AY162" s="264" t="s">
        <v>139</v>
      </c>
    </row>
    <row r="163" s="12" customFormat="1">
      <c r="B163" s="254"/>
      <c r="C163" s="255"/>
      <c r="D163" s="237" t="s">
        <v>421</v>
      </c>
      <c r="E163" s="256" t="s">
        <v>21</v>
      </c>
      <c r="F163" s="257" t="s">
        <v>918</v>
      </c>
      <c r="G163" s="255"/>
      <c r="H163" s="258">
        <v>12.042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421</v>
      </c>
      <c r="AU163" s="264" t="s">
        <v>84</v>
      </c>
      <c r="AV163" s="12" t="s">
        <v>84</v>
      </c>
      <c r="AW163" s="12" t="s">
        <v>38</v>
      </c>
      <c r="AX163" s="12" t="s">
        <v>74</v>
      </c>
      <c r="AY163" s="264" t="s">
        <v>139</v>
      </c>
    </row>
    <row r="164" s="13" customFormat="1">
      <c r="B164" s="265"/>
      <c r="C164" s="266"/>
      <c r="D164" s="237" t="s">
        <v>421</v>
      </c>
      <c r="E164" s="267" t="s">
        <v>21</v>
      </c>
      <c r="F164" s="268" t="s">
        <v>426</v>
      </c>
      <c r="G164" s="266"/>
      <c r="H164" s="269">
        <v>77.114999999999995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421</v>
      </c>
      <c r="AU164" s="275" t="s">
        <v>84</v>
      </c>
      <c r="AV164" s="13" t="s">
        <v>144</v>
      </c>
      <c r="AW164" s="13" t="s">
        <v>38</v>
      </c>
      <c r="AX164" s="13" t="s">
        <v>82</v>
      </c>
      <c r="AY164" s="275" t="s">
        <v>139</v>
      </c>
    </row>
    <row r="165" s="1" customFormat="1" ht="16.5" customHeight="1">
      <c r="B165" s="47"/>
      <c r="C165" s="276" t="s">
        <v>187</v>
      </c>
      <c r="D165" s="276" t="s">
        <v>447</v>
      </c>
      <c r="E165" s="277" t="s">
        <v>919</v>
      </c>
      <c r="F165" s="278" t="s">
        <v>920</v>
      </c>
      <c r="G165" s="279" t="s">
        <v>386</v>
      </c>
      <c r="H165" s="280">
        <v>85.674999999999997</v>
      </c>
      <c r="I165" s="281"/>
      <c r="J165" s="282">
        <f>ROUND(I165*H165,2)</f>
        <v>0</v>
      </c>
      <c r="K165" s="278" t="s">
        <v>21</v>
      </c>
      <c r="L165" s="283"/>
      <c r="M165" s="284" t="s">
        <v>21</v>
      </c>
      <c r="N165" s="285" t="s">
        <v>45</v>
      </c>
      <c r="O165" s="48"/>
      <c r="P165" s="234">
        <f>O165*H165</f>
        <v>0</v>
      </c>
      <c r="Q165" s="234">
        <v>1</v>
      </c>
      <c r="R165" s="234">
        <f>Q165*H165</f>
        <v>85.674999999999997</v>
      </c>
      <c r="S165" s="234">
        <v>0</v>
      </c>
      <c r="T165" s="235">
        <f>S165*H165</f>
        <v>0</v>
      </c>
      <c r="AR165" s="25" t="s">
        <v>155</v>
      </c>
      <c r="AT165" s="25" t="s">
        <v>447</v>
      </c>
      <c r="AU165" s="25" t="s">
        <v>84</v>
      </c>
      <c r="AY165" s="25" t="s">
        <v>139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25" t="s">
        <v>82</v>
      </c>
      <c r="BK165" s="236">
        <f>ROUND(I165*H165,2)</f>
        <v>0</v>
      </c>
      <c r="BL165" s="25" t="s">
        <v>144</v>
      </c>
      <c r="BM165" s="25" t="s">
        <v>921</v>
      </c>
    </row>
    <row r="166" s="12" customFormat="1">
      <c r="B166" s="254"/>
      <c r="C166" s="255"/>
      <c r="D166" s="237" t="s">
        <v>421</v>
      </c>
      <c r="E166" s="256" t="s">
        <v>21</v>
      </c>
      <c r="F166" s="257" t="s">
        <v>922</v>
      </c>
      <c r="G166" s="255"/>
      <c r="H166" s="258">
        <v>85.674999999999997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421</v>
      </c>
      <c r="AU166" s="264" t="s">
        <v>84</v>
      </c>
      <c r="AV166" s="12" t="s">
        <v>84</v>
      </c>
      <c r="AW166" s="12" t="s">
        <v>38</v>
      </c>
      <c r="AX166" s="12" t="s">
        <v>82</v>
      </c>
      <c r="AY166" s="264" t="s">
        <v>139</v>
      </c>
    </row>
    <row r="167" s="1" customFormat="1" ht="16.5" customHeight="1">
      <c r="B167" s="47"/>
      <c r="C167" s="225" t="s">
        <v>234</v>
      </c>
      <c r="D167" s="225" t="s">
        <v>140</v>
      </c>
      <c r="E167" s="226" t="s">
        <v>632</v>
      </c>
      <c r="F167" s="227" t="s">
        <v>633</v>
      </c>
      <c r="G167" s="228" t="s">
        <v>147</v>
      </c>
      <c r="H167" s="229">
        <v>12.24</v>
      </c>
      <c r="I167" s="230"/>
      <c r="J167" s="231">
        <f>ROUND(I167*H167,2)</f>
        <v>0</v>
      </c>
      <c r="K167" s="227" t="s">
        <v>21</v>
      </c>
      <c r="L167" s="73"/>
      <c r="M167" s="232" t="s">
        <v>21</v>
      </c>
      <c r="N167" s="233" t="s">
        <v>45</v>
      </c>
      <c r="O167" s="4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AR167" s="25" t="s">
        <v>144</v>
      </c>
      <c r="AT167" s="25" t="s">
        <v>140</v>
      </c>
      <c r="AU167" s="25" t="s">
        <v>84</v>
      </c>
      <c r="AY167" s="25" t="s">
        <v>139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25" t="s">
        <v>82</v>
      </c>
      <c r="BK167" s="236">
        <f>ROUND(I167*H167,2)</f>
        <v>0</v>
      </c>
      <c r="BL167" s="25" t="s">
        <v>144</v>
      </c>
      <c r="BM167" s="25" t="s">
        <v>923</v>
      </c>
    </row>
    <row r="168" s="12" customFormat="1">
      <c r="B168" s="254"/>
      <c r="C168" s="255"/>
      <c r="D168" s="237" t="s">
        <v>421</v>
      </c>
      <c r="E168" s="256" t="s">
        <v>21</v>
      </c>
      <c r="F168" s="257" t="s">
        <v>924</v>
      </c>
      <c r="G168" s="255"/>
      <c r="H168" s="258">
        <v>12.24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421</v>
      </c>
      <c r="AU168" s="264" t="s">
        <v>84</v>
      </c>
      <c r="AV168" s="12" t="s">
        <v>84</v>
      </c>
      <c r="AW168" s="12" t="s">
        <v>38</v>
      </c>
      <c r="AX168" s="12" t="s">
        <v>82</v>
      </c>
      <c r="AY168" s="264" t="s">
        <v>139</v>
      </c>
    </row>
    <row r="169" s="1" customFormat="1" ht="25.5" customHeight="1">
      <c r="B169" s="47"/>
      <c r="C169" s="225" t="s">
        <v>190</v>
      </c>
      <c r="D169" s="225" t="s">
        <v>140</v>
      </c>
      <c r="E169" s="226" t="s">
        <v>636</v>
      </c>
      <c r="F169" s="227" t="s">
        <v>637</v>
      </c>
      <c r="G169" s="228" t="s">
        <v>147</v>
      </c>
      <c r="H169" s="229">
        <v>12.24</v>
      </c>
      <c r="I169" s="230"/>
      <c r="J169" s="231">
        <f>ROUND(I169*H169,2)</f>
        <v>0</v>
      </c>
      <c r="K169" s="227" t="s">
        <v>21</v>
      </c>
      <c r="L169" s="73"/>
      <c r="M169" s="232" t="s">
        <v>21</v>
      </c>
      <c r="N169" s="233" t="s">
        <v>45</v>
      </c>
      <c r="O169" s="48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AR169" s="25" t="s">
        <v>144</v>
      </c>
      <c r="AT169" s="25" t="s">
        <v>140</v>
      </c>
      <c r="AU169" s="25" t="s">
        <v>84</v>
      </c>
      <c r="AY169" s="25" t="s">
        <v>139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25" t="s">
        <v>82</v>
      </c>
      <c r="BK169" s="236">
        <f>ROUND(I169*H169,2)</f>
        <v>0</v>
      </c>
      <c r="BL169" s="25" t="s">
        <v>144</v>
      </c>
      <c r="BM169" s="25" t="s">
        <v>925</v>
      </c>
    </row>
    <row r="170" s="1" customFormat="1" ht="16.5" customHeight="1">
      <c r="B170" s="47"/>
      <c r="C170" s="276" t="s">
        <v>241</v>
      </c>
      <c r="D170" s="276" t="s">
        <v>447</v>
      </c>
      <c r="E170" s="277" t="s">
        <v>639</v>
      </c>
      <c r="F170" s="278" t="s">
        <v>640</v>
      </c>
      <c r="G170" s="279" t="s">
        <v>258</v>
      </c>
      <c r="H170" s="280">
        <v>0.39700000000000002</v>
      </c>
      <c r="I170" s="281"/>
      <c r="J170" s="282">
        <f>ROUND(I170*H170,2)</f>
        <v>0</v>
      </c>
      <c r="K170" s="278" t="s">
        <v>21</v>
      </c>
      <c r="L170" s="283"/>
      <c r="M170" s="284" t="s">
        <v>21</v>
      </c>
      <c r="N170" s="285" t="s">
        <v>45</v>
      </c>
      <c r="O170" s="48"/>
      <c r="P170" s="234">
        <f>O170*H170</f>
        <v>0</v>
      </c>
      <c r="Q170" s="234">
        <v>0.001</v>
      </c>
      <c r="R170" s="234">
        <f>Q170*H170</f>
        <v>0.00039700000000000005</v>
      </c>
      <c r="S170" s="234">
        <v>0</v>
      </c>
      <c r="T170" s="235">
        <f>S170*H170</f>
        <v>0</v>
      </c>
      <c r="AR170" s="25" t="s">
        <v>155</v>
      </c>
      <c r="AT170" s="25" t="s">
        <v>447</v>
      </c>
      <c r="AU170" s="25" t="s">
        <v>84</v>
      </c>
      <c r="AY170" s="25" t="s">
        <v>139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25" t="s">
        <v>82</v>
      </c>
      <c r="BK170" s="236">
        <f>ROUND(I170*H170,2)</f>
        <v>0</v>
      </c>
      <c r="BL170" s="25" t="s">
        <v>144</v>
      </c>
      <c r="BM170" s="25" t="s">
        <v>926</v>
      </c>
    </row>
    <row r="171" s="12" customFormat="1">
      <c r="B171" s="254"/>
      <c r="C171" s="255"/>
      <c r="D171" s="237" t="s">
        <v>421</v>
      </c>
      <c r="E171" s="256" t="s">
        <v>21</v>
      </c>
      <c r="F171" s="257" t="s">
        <v>927</v>
      </c>
      <c r="G171" s="255"/>
      <c r="H171" s="258">
        <v>0.39700000000000002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421</v>
      </c>
      <c r="AU171" s="264" t="s">
        <v>84</v>
      </c>
      <c r="AV171" s="12" t="s">
        <v>84</v>
      </c>
      <c r="AW171" s="12" t="s">
        <v>38</v>
      </c>
      <c r="AX171" s="12" t="s">
        <v>82</v>
      </c>
      <c r="AY171" s="264" t="s">
        <v>139</v>
      </c>
    </row>
    <row r="172" s="10" customFormat="1" ht="29.88" customHeight="1">
      <c r="B172" s="211"/>
      <c r="C172" s="212"/>
      <c r="D172" s="213" t="s">
        <v>73</v>
      </c>
      <c r="E172" s="295" t="s">
        <v>148</v>
      </c>
      <c r="F172" s="295" t="s">
        <v>928</v>
      </c>
      <c r="G172" s="212"/>
      <c r="H172" s="212"/>
      <c r="I172" s="215"/>
      <c r="J172" s="296">
        <f>BK172</f>
        <v>0</v>
      </c>
      <c r="K172" s="212"/>
      <c r="L172" s="217"/>
      <c r="M172" s="218"/>
      <c r="N172" s="219"/>
      <c r="O172" s="219"/>
      <c r="P172" s="220">
        <f>SUM(P173:P177)</f>
        <v>0</v>
      </c>
      <c r="Q172" s="219"/>
      <c r="R172" s="220">
        <f>SUM(R173:R177)</f>
        <v>0</v>
      </c>
      <c r="S172" s="219"/>
      <c r="T172" s="221">
        <f>SUM(T173:T177)</f>
        <v>7.708800000000001</v>
      </c>
      <c r="AR172" s="222" t="s">
        <v>82</v>
      </c>
      <c r="AT172" s="223" t="s">
        <v>73</v>
      </c>
      <c r="AU172" s="223" t="s">
        <v>82</v>
      </c>
      <c r="AY172" s="222" t="s">
        <v>139</v>
      </c>
      <c r="BK172" s="224">
        <f>SUM(BK173:BK177)</f>
        <v>0</v>
      </c>
    </row>
    <row r="173" s="1" customFormat="1" ht="25.5" customHeight="1">
      <c r="B173" s="47"/>
      <c r="C173" s="225" t="s">
        <v>193</v>
      </c>
      <c r="D173" s="225" t="s">
        <v>140</v>
      </c>
      <c r="E173" s="226" t="s">
        <v>929</v>
      </c>
      <c r="F173" s="227" t="s">
        <v>930</v>
      </c>
      <c r="G173" s="228" t="s">
        <v>143</v>
      </c>
      <c r="H173" s="229">
        <v>3.504</v>
      </c>
      <c r="I173" s="230"/>
      <c r="J173" s="231">
        <f>ROUND(I173*H173,2)</f>
        <v>0</v>
      </c>
      <c r="K173" s="227" t="s">
        <v>21</v>
      </c>
      <c r="L173" s="73"/>
      <c r="M173" s="232" t="s">
        <v>21</v>
      </c>
      <c r="N173" s="233" t="s">
        <v>45</v>
      </c>
      <c r="O173" s="48"/>
      <c r="P173" s="234">
        <f>O173*H173</f>
        <v>0</v>
      </c>
      <c r="Q173" s="234">
        <v>0</v>
      </c>
      <c r="R173" s="234">
        <f>Q173*H173</f>
        <v>0</v>
      </c>
      <c r="S173" s="234">
        <v>2.2000000000000002</v>
      </c>
      <c r="T173" s="235">
        <f>S173*H173</f>
        <v>7.708800000000001</v>
      </c>
      <c r="AR173" s="25" t="s">
        <v>144</v>
      </c>
      <c r="AT173" s="25" t="s">
        <v>140</v>
      </c>
      <c r="AU173" s="25" t="s">
        <v>84</v>
      </c>
      <c r="AY173" s="25" t="s">
        <v>139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25" t="s">
        <v>82</v>
      </c>
      <c r="BK173" s="236">
        <f>ROUND(I173*H173,2)</f>
        <v>0</v>
      </c>
      <c r="BL173" s="25" t="s">
        <v>144</v>
      </c>
      <c r="BM173" s="25" t="s">
        <v>931</v>
      </c>
    </row>
    <row r="174" s="12" customFormat="1">
      <c r="B174" s="254"/>
      <c r="C174" s="255"/>
      <c r="D174" s="237" t="s">
        <v>421</v>
      </c>
      <c r="E174" s="256" t="s">
        <v>21</v>
      </c>
      <c r="F174" s="257" t="s">
        <v>932</v>
      </c>
      <c r="G174" s="255"/>
      <c r="H174" s="258">
        <v>3.504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AT174" s="264" t="s">
        <v>421</v>
      </c>
      <c r="AU174" s="264" t="s">
        <v>84</v>
      </c>
      <c r="AV174" s="12" t="s">
        <v>84</v>
      </c>
      <c r="AW174" s="12" t="s">
        <v>38</v>
      </c>
      <c r="AX174" s="12" t="s">
        <v>82</v>
      </c>
      <c r="AY174" s="264" t="s">
        <v>139</v>
      </c>
    </row>
    <row r="175" s="1" customFormat="1" ht="16.5" customHeight="1">
      <c r="B175" s="47"/>
      <c r="C175" s="225" t="s">
        <v>248</v>
      </c>
      <c r="D175" s="225" t="s">
        <v>140</v>
      </c>
      <c r="E175" s="226" t="s">
        <v>933</v>
      </c>
      <c r="F175" s="227" t="s">
        <v>934</v>
      </c>
      <c r="G175" s="228" t="s">
        <v>222</v>
      </c>
      <c r="H175" s="229">
        <v>122.87000000000001</v>
      </c>
      <c r="I175" s="230"/>
      <c r="J175" s="231">
        <f>ROUND(I175*H175,2)</f>
        <v>0</v>
      </c>
      <c r="K175" s="227" t="s">
        <v>21</v>
      </c>
      <c r="L175" s="73"/>
      <c r="M175" s="232" t="s">
        <v>21</v>
      </c>
      <c r="N175" s="233" t="s">
        <v>45</v>
      </c>
      <c r="O175" s="48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AR175" s="25" t="s">
        <v>144</v>
      </c>
      <c r="AT175" s="25" t="s">
        <v>140</v>
      </c>
      <c r="AU175" s="25" t="s">
        <v>84</v>
      </c>
      <c r="AY175" s="25" t="s">
        <v>139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25" t="s">
        <v>82</v>
      </c>
      <c r="BK175" s="236">
        <f>ROUND(I175*H175,2)</f>
        <v>0</v>
      </c>
      <c r="BL175" s="25" t="s">
        <v>144</v>
      </c>
      <c r="BM175" s="25" t="s">
        <v>935</v>
      </c>
    </row>
    <row r="176" s="12" customFormat="1">
      <c r="B176" s="254"/>
      <c r="C176" s="255"/>
      <c r="D176" s="237" t="s">
        <v>421</v>
      </c>
      <c r="E176" s="256" t="s">
        <v>21</v>
      </c>
      <c r="F176" s="257" t="s">
        <v>936</v>
      </c>
      <c r="G176" s="255"/>
      <c r="H176" s="258">
        <v>122.87000000000001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421</v>
      </c>
      <c r="AU176" s="264" t="s">
        <v>84</v>
      </c>
      <c r="AV176" s="12" t="s">
        <v>84</v>
      </c>
      <c r="AW176" s="12" t="s">
        <v>38</v>
      </c>
      <c r="AX176" s="12" t="s">
        <v>82</v>
      </c>
      <c r="AY176" s="264" t="s">
        <v>139</v>
      </c>
    </row>
    <row r="177" s="1" customFormat="1" ht="16.5" customHeight="1">
      <c r="B177" s="47"/>
      <c r="C177" s="225" t="s">
        <v>196</v>
      </c>
      <c r="D177" s="225" t="s">
        <v>140</v>
      </c>
      <c r="E177" s="226" t="s">
        <v>937</v>
      </c>
      <c r="F177" s="227" t="s">
        <v>938</v>
      </c>
      <c r="G177" s="228" t="s">
        <v>222</v>
      </c>
      <c r="H177" s="229">
        <v>122.87000000000001</v>
      </c>
      <c r="I177" s="230"/>
      <c r="J177" s="231">
        <f>ROUND(I177*H177,2)</f>
        <v>0</v>
      </c>
      <c r="K177" s="227" t="s">
        <v>21</v>
      </c>
      <c r="L177" s="73"/>
      <c r="M177" s="232" t="s">
        <v>21</v>
      </c>
      <c r="N177" s="233" t="s">
        <v>45</v>
      </c>
      <c r="O177" s="4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AR177" s="25" t="s">
        <v>144</v>
      </c>
      <c r="AT177" s="25" t="s">
        <v>140</v>
      </c>
      <c r="AU177" s="25" t="s">
        <v>84</v>
      </c>
      <c r="AY177" s="25" t="s">
        <v>139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25" t="s">
        <v>82</v>
      </c>
      <c r="BK177" s="236">
        <f>ROUND(I177*H177,2)</f>
        <v>0</v>
      </c>
      <c r="BL177" s="25" t="s">
        <v>144</v>
      </c>
      <c r="BM177" s="25" t="s">
        <v>939</v>
      </c>
    </row>
    <row r="178" s="10" customFormat="1" ht="29.88" customHeight="1">
      <c r="B178" s="211"/>
      <c r="C178" s="212"/>
      <c r="D178" s="213" t="s">
        <v>73</v>
      </c>
      <c r="E178" s="295" t="s">
        <v>144</v>
      </c>
      <c r="F178" s="295" t="s">
        <v>643</v>
      </c>
      <c r="G178" s="212"/>
      <c r="H178" s="212"/>
      <c r="I178" s="215"/>
      <c r="J178" s="296">
        <f>BK178</f>
        <v>0</v>
      </c>
      <c r="K178" s="212"/>
      <c r="L178" s="217"/>
      <c r="M178" s="218"/>
      <c r="N178" s="219"/>
      <c r="O178" s="219"/>
      <c r="P178" s="220">
        <f>SUM(P179:P183)</f>
        <v>0</v>
      </c>
      <c r="Q178" s="219"/>
      <c r="R178" s="220">
        <f>SUM(R179:R183)</f>
        <v>26.971834050000002</v>
      </c>
      <c r="S178" s="219"/>
      <c r="T178" s="221">
        <f>SUM(T179:T183)</f>
        <v>0</v>
      </c>
      <c r="AR178" s="222" t="s">
        <v>82</v>
      </c>
      <c r="AT178" s="223" t="s">
        <v>73</v>
      </c>
      <c r="AU178" s="223" t="s">
        <v>82</v>
      </c>
      <c r="AY178" s="222" t="s">
        <v>139</v>
      </c>
      <c r="BK178" s="224">
        <f>SUM(BK179:BK183)</f>
        <v>0</v>
      </c>
    </row>
    <row r="179" s="1" customFormat="1" ht="16.5" customHeight="1">
      <c r="B179" s="47"/>
      <c r="C179" s="225" t="s">
        <v>255</v>
      </c>
      <c r="D179" s="225" t="s">
        <v>140</v>
      </c>
      <c r="E179" s="226" t="s">
        <v>644</v>
      </c>
      <c r="F179" s="227" t="s">
        <v>645</v>
      </c>
      <c r="G179" s="228" t="s">
        <v>143</v>
      </c>
      <c r="H179" s="229">
        <v>14.265000000000001</v>
      </c>
      <c r="I179" s="230"/>
      <c r="J179" s="231">
        <f>ROUND(I179*H179,2)</f>
        <v>0</v>
      </c>
      <c r="K179" s="227" t="s">
        <v>21</v>
      </c>
      <c r="L179" s="73"/>
      <c r="M179" s="232" t="s">
        <v>21</v>
      </c>
      <c r="N179" s="233" t="s">
        <v>45</v>
      </c>
      <c r="O179" s="48"/>
      <c r="P179" s="234">
        <f>O179*H179</f>
        <v>0</v>
      </c>
      <c r="Q179" s="234">
        <v>1.8907700000000001</v>
      </c>
      <c r="R179" s="234">
        <f>Q179*H179</f>
        <v>26.971834050000002</v>
      </c>
      <c r="S179" s="234">
        <v>0</v>
      </c>
      <c r="T179" s="235">
        <f>S179*H179</f>
        <v>0</v>
      </c>
      <c r="AR179" s="25" t="s">
        <v>144</v>
      </c>
      <c r="AT179" s="25" t="s">
        <v>140</v>
      </c>
      <c r="AU179" s="25" t="s">
        <v>84</v>
      </c>
      <c r="AY179" s="25" t="s">
        <v>139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25" t="s">
        <v>82</v>
      </c>
      <c r="BK179" s="236">
        <f>ROUND(I179*H179,2)</f>
        <v>0</v>
      </c>
      <c r="BL179" s="25" t="s">
        <v>144</v>
      </c>
      <c r="BM179" s="25" t="s">
        <v>940</v>
      </c>
    </row>
    <row r="180" s="12" customFormat="1">
      <c r="B180" s="254"/>
      <c r="C180" s="255"/>
      <c r="D180" s="237" t="s">
        <v>421</v>
      </c>
      <c r="E180" s="256" t="s">
        <v>21</v>
      </c>
      <c r="F180" s="257" t="s">
        <v>941</v>
      </c>
      <c r="G180" s="255"/>
      <c r="H180" s="258">
        <v>2.6739999999999999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421</v>
      </c>
      <c r="AU180" s="264" t="s">
        <v>84</v>
      </c>
      <c r="AV180" s="12" t="s">
        <v>84</v>
      </c>
      <c r="AW180" s="12" t="s">
        <v>38</v>
      </c>
      <c r="AX180" s="12" t="s">
        <v>74</v>
      </c>
      <c r="AY180" s="264" t="s">
        <v>139</v>
      </c>
    </row>
    <row r="181" s="12" customFormat="1">
      <c r="B181" s="254"/>
      <c r="C181" s="255"/>
      <c r="D181" s="237" t="s">
        <v>421</v>
      </c>
      <c r="E181" s="256" t="s">
        <v>21</v>
      </c>
      <c r="F181" s="257" t="s">
        <v>942</v>
      </c>
      <c r="G181" s="255"/>
      <c r="H181" s="258">
        <v>8.9149999999999991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421</v>
      </c>
      <c r="AU181" s="264" t="s">
        <v>84</v>
      </c>
      <c r="AV181" s="12" t="s">
        <v>84</v>
      </c>
      <c r="AW181" s="12" t="s">
        <v>38</v>
      </c>
      <c r="AX181" s="12" t="s">
        <v>74</v>
      </c>
      <c r="AY181" s="264" t="s">
        <v>139</v>
      </c>
    </row>
    <row r="182" s="12" customFormat="1">
      <c r="B182" s="254"/>
      <c r="C182" s="255"/>
      <c r="D182" s="237" t="s">
        <v>421</v>
      </c>
      <c r="E182" s="256" t="s">
        <v>21</v>
      </c>
      <c r="F182" s="257" t="s">
        <v>943</v>
      </c>
      <c r="G182" s="255"/>
      <c r="H182" s="258">
        <v>2.6760000000000002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421</v>
      </c>
      <c r="AU182" s="264" t="s">
        <v>84</v>
      </c>
      <c r="AV182" s="12" t="s">
        <v>84</v>
      </c>
      <c r="AW182" s="12" t="s">
        <v>38</v>
      </c>
      <c r="AX182" s="12" t="s">
        <v>74</v>
      </c>
      <c r="AY182" s="264" t="s">
        <v>139</v>
      </c>
    </row>
    <row r="183" s="13" customFormat="1">
      <c r="B183" s="265"/>
      <c r="C183" s="266"/>
      <c r="D183" s="237" t="s">
        <v>421</v>
      </c>
      <c r="E183" s="267" t="s">
        <v>21</v>
      </c>
      <c r="F183" s="268" t="s">
        <v>426</v>
      </c>
      <c r="G183" s="266"/>
      <c r="H183" s="269">
        <v>14.265000000000001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421</v>
      </c>
      <c r="AU183" s="275" t="s">
        <v>84</v>
      </c>
      <c r="AV183" s="13" t="s">
        <v>144</v>
      </c>
      <c r="AW183" s="13" t="s">
        <v>38</v>
      </c>
      <c r="AX183" s="13" t="s">
        <v>82</v>
      </c>
      <c r="AY183" s="275" t="s">
        <v>139</v>
      </c>
    </row>
    <row r="184" s="10" customFormat="1" ht="29.88" customHeight="1">
      <c r="B184" s="211"/>
      <c r="C184" s="212"/>
      <c r="D184" s="213" t="s">
        <v>73</v>
      </c>
      <c r="E184" s="295" t="s">
        <v>156</v>
      </c>
      <c r="F184" s="295" t="s">
        <v>657</v>
      </c>
      <c r="G184" s="212"/>
      <c r="H184" s="212"/>
      <c r="I184" s="215"/>
      <c r="J184" s="296">
        <f>BK184</f>
        <v>0</v>
      </c>
      <c r="K184" s="212"/>
      <c r="L184" s="217"/>
      <c r="M184" s="218"/>
      <c r="N184" s="219"/>
      <c r="O184" s="219"/>
      <c r="P184" s="220">
        <f>SUM(P185:P196)</f>
        <v>0</v>
      </c>
      <c r="Q184" s="219"/>
      <c r="R184" s="220">
        <f>SUM(R185:R196)</f>
        <v>0.114688</v>
      </c>
      <c r="S184" s="219"/>
      <c r="T184" s="221">
        <f>SUM(T185:T196)</f>
        <v>0</v>
      </c>
      <c r="AR184" s="222" t="s">
        <v>82</v>
      </c>
      <c r="AT184" s="223" t="s">
        <v>73</v>
      </c>
      <c r="AU184" s="223" t="s">
        <v>82</v>
      </c>
      <c r="AY184" s="222" t="s">
        <v>139</v>
      </c>
      <c r="BK184" s="224">
        <f>SUM(BK185:BK196)</f>
        <v>0</v>
      </c>
    </row>
    <row r="185" s="1" customFormat="1" ht="16.5" customHeight="1">
      <c r="B185" s="47"/>
      <c r="C185" s="225" t="s">
        <v>200</v>
      </c>
      <c r="D185" s="225" t="s">
        <v>140</v>
      </c>
      <c r="E185" s="226" t="s">
        <v>658</v>
      </c>
      <c r="F185" s="227" t="s">
        <v>659</v>
      </c>
      <c r="G185" s="228" t="s">
        <v>147</v>
      </c>
      <c r="H185" s="229">
        <v>31.079999999999998</v>
      </c>
      <c r="I185" s="230"/>
      <c r="J185" s="231">
        <f>ROUND(I185*H185,2)</f>
        <v>0</v>
      </c>
      <c r="K185" s="227" t="s">
        <v>21</v>
      </c>
      <c r="L185" s="73"/>
      <c r="M185" s="232" t="s">
        <v>21</v>
      </c>
      <c r="N185" s="233" t="s">
        <v>45</v>
      </c>
      <c r="O185" s="48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AR185" s="25" t="s">
        <v>144</v>
      </c>
      <c r="AT185" s="25" t="s">
        <v>140</v>
      </c>
      <c r="AU185" s="25" t="s">
        <v>84</v>
      </c>
      <c r="AY185" s="25" t="s">
        <v>139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25" t="s">
        <v>82</v>
      </c>
      <c r="BK185" s="236">
        <f>ROUND(I185*H185,2)</f>
        <v>0</v>
      </c>
      <c r="BL185" s="25" t="s">
        <v>144</v>
      </c>
      <c r="BM185" s="25" t="s">
        <v>944</v>
      </c>
    </row>
    <row r="186" s="12" customFormat="1">
      <c r="B186" s="254"/>
      <c r="C186" s="255"/>
      <c r="D186" s="237" t="s">
        <v>421</v>
      </c>
      <c r="E186" s="256" t="s">
        <v>21</v>
      </c>
      <c r="F186" s="257" t="s">
        <v>945</v>
      </c>
      <c r="G186" s="255"/>
      <c r="H186" s="258">
        <v>31.079999999999998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421</v>
      </c>
      <c r="AU186" s="264" t="s">
        <v>84</v>
      </c>
      <c r="AV186" s="12" t="s">
        <v>84</v>
      </c>
      <c r="AW186" s="12" t="s">
        <v>38</v>
      </c>
      <c r="AX186" s="12" t="s">
        <v>82</v>
      </c>
      <c r="AY186" s="264" t="s">
        <v>139</v>
      </c>
    </row>
    <row r="187" s="1" customFormat="1" ht="16.5" customHeight="1">
      <c r="B187" s="47"/>
      <c r="C187" s="225" t="s">
        <v>264</v>
      </c>
      <c r="D187" s="225" t="s">
        <v>140</v>
      </c>
      <c r="E187" s="226" t="s">
        <v>662</v>
      </c>
      <c r="F187" s="227" t="s">
        <v>663</v>
      </c>
      <c r="G187" s="228" t="s">
        <v>147</v>
      </c>
      <c r="H187" s="229">
        <v>31.079999999999998</v>
      </c>
      <c r="I187" s="230"/>
      <c r="J187" s="231">
        <f>ROUND(I187*H187,2)</f>
        <v>0</v>
      </c>
      <c r="K187" s="227" t="s">
        <v>21</v>
      </c>
      <c r="L187" s="73"/>
      <c r="M187" s="232" t="s">
        <v>21</v>
      </c>
      <c r="N187" s="233" t="s">
        <v>45</v>
      </c>
      <c r="O187" s="4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AR187" s="25" t="s">
        <v>144</v>
      </c>
      <c r="AT187" s="25" t="s">
        <v>140</v>
      </c>
      <c r="AU187" s="25" t="s">
        <v>84</v>
      </c>
      <c r="AY187" s="25" t="s">
        <v>139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25" t="s">
        <v>82</v>
      </c>
      <c r="BK187" s="236">
        <f>ROUND(I187*H187,2)</f>
        <v>0</v>
      </c>
      <c r="BL187" s="25" t="s">
        <v>144</v>
      </c>
      <c r="BM187" s="25" t="s">
        <v>946</v>
      </c>
    </row>
    <row r="188" s="12" customFormat="1">
      <c r="B188" s="254"/>
      <c r="C188" s="255"/>
      <c r="D188" s="237" t="s">
        <v>421</v>
      </c>
      <c r="E188" s="256" t="s">
        <v>21</v>
      </c>
      <c r="F188" s="257" t="s">
        <v>845</v>
      </c>
      <c r="G188" s="255"/>
      <c r="H188" s="258">
        <v>31.079999999999998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AT188" s="264" t="s">
        <v>421</v>
      </c>
      <c r="AU188" s="264" t="s">
        <v>84</v>
      </c>
      <c r="AV188" s="12" t="s">
        <v>84</v>
      </c>
      <c r="AW188" s="12" t="s">
        <v>38</v>
      </c>
      <c r="AX188" s="12" t="s">
        <v>82</v>
      </c>
      <c r="AY188" s="264" t="s">
        <v>139</v>
      </c>
    </row>
    <row r="189" s="1" customFormat="1" ht="25.5" customHeight="1">
      <c r="B189" s="47"/>
      <c r="C189" s="225" t="s">
        <v>203</v>
      </c>
      <c r="D189" s="225" t="s">
        <v>140</v>
      </c>
      <c r="E189" s="226" t="s">
        <v>665</v>
      </c>
      <c r="F189" s="227" t="s">
        <v>666</v>
      </c>
      <c r="G189" s="228" t="s">
        <v>147</v>
      </c>
      <c r="H189" s="229">
        <v>31.079999999999998</v>
      </c>
      <c r="I189" s="230"/>
      <c r="J189" s="231">
        <f>ROUND(I189*H189,2)</f>
        <v>0</v>
      </c>
      <c r="K189" s="227" t="s">
        <v>21</v>
      </c>
      <c r="L189" s="73"/>
      <c r="M189" s="232" t="s">
        <v>21</v>
      </c>
      <c r="N189" s="233" t="s">
        <v>45</v>
      </c>
      <c r="O189" s="48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AR189" s="25" t="s">
        <v>144</v>
      </c>
      <c r="AT189" s="25" t="s">
        <v>140</v>
      </c>
      <c r="AU189" s="25" t="s">
        <v>84</v>
      </c>
      <c r="AY189" s="25" t="s">
        <v>139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25" t="s">
        <v>82</v>
      </c>
      <c r="BK189" s="236">
        <f>ROUND(I189*H189,2)</f>
        <v>0</v>
      </c>
      <c r="BL189" s="25" t="s">
        <v>144</v>
      </c>
      <c r="BM189" s="25" t="s">
        <v>947</v>
      </c>
    </row>
    <row r="190" s="12" customFormat="1">
      <c r="B190" s="254"/>
      <c r="C190" s="255"/>
      <c r="D190" s="237" t="s">
        <v>421</v>
      </c>
      <c r="E190" s="256" t="s">
        <v>21</v>
      </c>
      <c r="F190" s="257" t="s">
        <v>845</v>
      </c>
      <c r="G190" s="255"/>
      <c r="H190" s="258">
        <v>31.079999999999998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421</v>
      </c>
      <c r="AU190" s="264" t="s">
        <v>84</v>
      </c>
      <c r="AV190" s="12" t="s">
        <v>84</v>
      </c>
      <c r="AW190" s="12" t="s">
        <v>38</v>
      </c>
      <c r="AX190" s="12" t="s">
        <v>82</v>
      </c>
      <c r="AY190" s="264" t="s">
        <v>139</v>
      </c>
    </row>
    <row r="191" s="1" customFormat="1" ht="16.5" customHeight="1">
      <c r="B191" s="47"/>
      <c r="C191" s="225" t="s">
        <v>271</v>
      </c>
      <c r="D191" s="225" t="s">
        <v>140</v>
      </c>
      <c r="E191" s="226" t="s">
        <v>668</v>
      </c>
      <c r="F191" s="227" t="s">
        <v>669</v>
      </c>
      <c r="G191" s="228" t="s">
        <v>147</v>
      </c>
      <c r="H191" s="229">
        <v>46.619999999999997</v>
      </c>
      <c r="I191" s="230"/>
      <c r="J191" s="231">
        <f>ROUND(I191*H191,2)</f>
        <v>0</v>
      </c>
      <c r="K191" s="227" t="s">
        <v>21</v>
      </c>
      <c r="L191" s="73"/>
      <c r="M191" s="232" t="s">
        <v>21</v>
      </c>
      <c r="N191" s="233" t="s">
        <v>45</v>
      </c>
      <c r="O191" s="48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AR191" s="25" t="s">
        <v>144</v>
      </c>
      <c r="AT191" s="25" t="s">
        <v>140</v>
      </c>
      <c r="AU191" s="25" t="s">
        <v>84</v>
      </c>
      <c r="AY191" s="25" t="s">
        <v>139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25" t="s">
        <v>82</v>
      </c>
      <c r="BK191" s="236">
        <f>ROUND(I191*H191,2)</f>
        <v>0</v>
      </c>
      <c r="BL191" s="25" t="s">
        <v>144</v>
      </c>
      <c r="BM191" s="25" t="s">
        <v>948</v>
      </c>
    </row>
    <row r="192" s="12" customFormat="1">
      <c r="B192" s="254"/>
      <c r="C192" s="255"/>
      <c r="D192" s="237" t="s">
        <v>421</v>
      </c>
      <c r="E192" s="256" t="s">
        <v>21</v>
      </c>
      <c r="F192" s="257" t="s">
        <v>847</v>
      </c>
      <c r="G192" s="255"/>
      <c r="H192" s="258">
        <v>46.619999999999997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421</v>
      </c>
      <c r="AU192" s="264" t="s">
        <v>84</v>
      </c>
      <c r="AV192" s="12" t="s">
        <v>84</v>
      </c>
      <c r="AW192" s="12" t="s">
        <v>38</v>
      </c>
      <c r="AX192" s="12" t="s">
        <v>82</v>
      </c>
      <c r="AY192" s="264" t="s">
        <v>139</v>
      </c>
    </row>
    <row r="193" s="1" customFormat="1" ht="25.5" customHeight="1">
      <c r="B193" s="47"/>
      <c r="C193" s="225" t="s">
        <v>207</v>
      </c>
      <c r="D193" s="225" t="s">
        <v>140</v>
      </c>
      <c r="E193" s="226" t="s">
        <v>671</v>
      </c>
      <c r="F193" s="227" t="s">
        <v>672</v>
      </c>
      <c r="G193" s="228" t="s">
        <v>147</v>
      </c>
      <c r="H193" s="229">
        <v>46.619999999999997</v>
      </c>
      <c r="I193" s="230"/>
      <c r="J193" s="231">
        <f>ROUND(I193*H193,2)</f>
        <v>0</v>
      </c>
      <c r="K193" s="227" t="s">
        <v>21</v>
      </c>
      <c r="L193" s="73"/>
      <c r="M193" s="232" t="s">
        <v>21</v>
      </c>
      <c r="N193" s="233" t="s">
        <v>45</v>
      </c>
      <c r="O193" s="48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AR193" s="25" t="s">
        <v>144</v>
      </c>
      <c r="AT193" s="25" t="s">
        <v>140</v>
      </c>
      <c r="AU193" s="25" t="s">
        <v>84</v>
      </c>
      <c r="AY193" s="25" t="s">
        <v>139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25" t="s">
        <v>82</v>
      </c>
      <c r="BK193" s="236">
        <f>ROUND(I193*H193,2)</f>
        <v>0</v>
      </c>
      <c r="BL193" s="25" t="s">
        <v>144</v>
      </c>
      <c r="BM193" s="25" t="s">
        <v>949</v>
      </c>
    </row>
    <row r="194" s="12" customFormat="1">
      <c r="B194" s="254"/>
      <c r="C194" s="255"/>
      <c r="D194" s="237" t="s">
        <v>421</v>
      </c>
      <c r="E194" s="256" t="s">
        <v>21</v>
      </c>
      <c r="F194" s="257" t="s">
        <v>847</v>
      </c>
      <c r="G194" s="255"/>
      <c r="H194" s="258">
        <v>46.619999999999997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421</v>
      </c>
      <c r="AU194" s="264" t="s">
        <v>84</v>
      </c>
      <c r="AV194" s="12" t="s">
        <v>84</v>
      </c>
      <c r="AW194" s="12" t="s">
        <v>38</v>
      </c>
      <c r="AX194" s="12" t="s">
        <v>82</v>
      </c>
      <c r="AY194" s="264" t="s">
        <v>139</v>
      </c>
    </row>
    <row r="195" s="1" customFormat="1" ht="25.5" customHeight="1">
      <c r="B195" s="47"/>
      <c r="C195" s="225" t="s">
        <v>278</v>
      </c>
      <c r="D195" s="225" t="s">
        <v>140</v>
      </c>
      <c r="E195" s="226" t="s">
        <v>674</v>
      </c>
      <c r="F195" s="227" t="s">
        <v>675</v>
      </c>
      <c r="G195" s="228" t="s">
        <v>222</v>
      </c>
      <c r="H195" s="229">
        <v>51.200000000000003</v>
      </c>
      <c r="I195" s="230"/>
      <c r="J195" s="231">
        <f>ROUND(I195*H195,2)</f>
        <v>0</v>
      </c>
      <c r="K195" s="227" t="s">
        <v>21</v>
      </c>
      <c r="L195" s="73"/>
      <c r="M195" s="232" t="s">
        <v>21</v>
      </c>
      <c r="N195" s="233" t="s">
        <v>45</v>
      </c>
      <c r="O195" s="48"/>
      <c r="P195" s="234">
        <f>O195*H195</f>
        <v>0</v>
      </c>
      <c r="Q195" s="234">
        <v>0.0022399999999999998</v>
      </c>
      <c r="R195" s="234">
        <f>Q195*H195</f>
        <v>0.114688</v>
      </c>
      <c r="S195" s="234">
        <v>0</v>
      </c>
      <c r="T195" s="235">
        <f>S195*H195</f>
        <v>0</v>
      </c>
      <c r="AR195" s="25" t="s">
        <v>144</v>
      </c>
      <c r="AT195" s="25" t="s">
        <v>140</v>
      </c>
      <c r="AU195" s="25" t="s">
        <v>84</v>
      </c>
      <c r="AY195" s="25" t="s">
        <v>139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25" t="s">
        <v>82</v>
      </c>
      <c r="BK195" s="236">
        <f>ROUND(I195*H195,2)</f>
        <v>0</v>
      </c>
      <c r="BL195" s="25" t="s">
        <v>144</v>
      </c>
      <c r="BM195" s="25" t="s">
        <v>950</v>
      </c>
    </row>
    <row r="196" s="12" customFormat="1">
      <c r="B196" s="254"/>
      <c r="C196" s="255"/>
      <c r="D196" s="237" t="s">
        <v>421</v>
      </c>
      <c r="E196" s="256" t="s">
        <v>21</v>
      </c>
      <c r="F196" s="257" t="s">
        <v>951</v>
      </c>
      <c r="G196" s="255"/>
      <c r="H196" s="258">
        <v>51.200000000000003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421</v>
      </c>
      <c r="AU196" s="264" t="s">
        <v>84</v>
      </c>
      <c r="AV196" s="12" t="s">
        <v>84</v>
      </c>
      <c r="AW196" s="12" t="s">
        <v>38</v>
      </c>
      <c r="AX196" s="12" t="s">
        <v>82</v>
      </c>
      <c r="AY196" s="264" t="s">
        <v>139</v>
      </c>
    </row>
    <row r="197" s="10" customFormat="1" ht="29.88" customHeight="1">
      <c r="B197" s="211"/>
      <c r="C197" s="212"/>
      <c r="D197" s="213" t="s">
        <v>73</v>
      </c>
      <c r="E197" s="295" t="s">
        <v>155</v>
      </c>
      <c r="F197" s="295" t="s">
        <v>677</v>
      </c>
      <c r="G197" s="212"/>
      <c r="H197" s="212"/>
      <c r="I197" s="215"/>
      <c r="J197" s="296">
        <f>BK197</f>
        <v>0</v>
      </c>
      <c r="K197" s="212"/>
      <c r="L197" s="217"/>
      <c r="M197" s="218"/>
      <c r="N197" s="219"/>
      <c r="O197" s="219"/>
      <c r="P197" s="220">
        <f>SUM(P198:P249)</f>
        <v>0</v>
      </c>
      <c r="Q197" s="219"/>
      <c r="R197" s="220">
        <f>SUM(R198:R249)</f>
        <v>41.419949800000012</v>
      </c>
      <c r="S197" s="219"/>
      <c r="T197" s="221">
        <f>SUM(T198:T249)</f>
        <v>0.20000000000000001</v>
      </c>
      <c r="AR197" s="222" t="s">
        <v>82</v>
      </c>
      <c r="AT197" s="223" t="s">
        <v>73</v>
      </c>
      <c r="AU197" s="223" t="s">
        <v>82</v>
      </c>
      <c r="AY197" s="222" t="s">
        <v>139</v>
      </c>
      <c r="BK197" s="224">
        <f>SUM(BK198:BK249)</f>
        <v>0</v>
      </c>
    </row>
    <row r="198" s="1" customFormat="1" ht="16.5" customHeight="1">
      <c r="B198" s="47"/>
      <c r="C198" s="225" t="s">
        <v>212</v>
      </c>
      <c r="D198" s="225" t="s">
        <v>140</v>
      </c>
      <c r="E198" s="226" t="s">
        <v>952</v>
      </c>
      <c r="F198" s="227" t="s">
        <v>953</v>
      </c>
      <c r="G198" s="228" t="s">
        <v>154</v>
      </c>
      <c r="H198" s="229">
        <v>3</v>
      </c>
      <c r="I198" s="230"/>
      <c r="J198" s="231">
        <f>ROUND(I198*H198,2)</f>
        <v>0</v>
      </c>
      <c r="K198" s="227" t="s">
        <v>21</v>
      </c>
      <c r="L198" s="73"/>
      <c r="M198" s="232" t="s">
        <v>21</v>
      </c>
      <c r="N198" s="233" t="s">
        <v>45</v>
      </c>
      <c r="O198" s="48"/>
      <c r="P198" s="234">
        <f>O198*H198</f>
        <v>0</v>
      </c>
      <c r="Q198" s="234">
        <v>0.2087</v>
      </c>
      <c r="R198" s="234">
        <f>Q198*H198</f>
        <v>0.62609999999999999</v>
      </c>
      <c r="S198" s="234">
        <v>0</v>
      </c>
      <c r="T198" s="235">
        <f>S198*H198</f>
        <v>0</v>
      </c>
      <c r="AR198" s="25" t="s">
        <v>144</v>
      </c>
      <c r="AT198" s="25" t="s">
        <v>140</v>
      </c>
      <c r="AU198" s="25" t="s">
        <v>84</v>
      </c>
      <c r="AY198" s="25" t="s">
        <v>139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25" t="s">
        <v>82</v>
      </c>
      <c r="BK198" s="236">
        <f>ROUND(I198*H198,2)</f>
        <v>0</v>
      </c>
      <c r="BL198" s="25" t="s">
        <v>144</v>
      </c>
      <c r="BM198" s="25" t="s">
        <v>954</v>
      </c>
    </row>
    <row r="199" s="1" customFormat="1" ht="16.5" customHeight="1">
      <c r="B199" s="47"/>
      <c r="C199" s="225" t="s">
        <v>285</v>
      </c>
      <c r="D199" s="225" t="s">
        <v>140</v>
      </c>
      <c r="E199" s="226" t="s">
        <v>955</v>
      </c>
      <c r="F199" s="227" t="s">
        <v>956</v>
      </c>
      <c r="G199" s="228" t="s">
        <v>154</v>
      </c>
      <c r="H199" s="229">
        <v>1</v>
      </c>
      <c r="I199" s="230"/>
      <c r="J199" s="231">
        <f>ROUND(I199*H199,2)</f>
        <v>0</v>
      </c>
      <c r="K199" s="227" t="s">
        <v>21</v>
      </c>
      <c r="L199" s="73"/>
      <c r="M199" s="232" t="s">
        <v>21</v>
      </c>
      <c r="N199" s="233" t="s">
        <v>45</v>
      </c>
      <c r="O199" s="48"/>
      <c r="P199" s="234">
        <f>O199*H199</f>
        <v>0</v>
      </c>
      <c r="Q199" s="234">
        <v>1.2794000000000001</v>
      </c>
      <c r="R199" s="234">
        <f>Q199*H199</f>
        <v>1.2794000000000001</v>
      </c>
      <c r="S199" s="234">
        <v>0</v>
      </c>
      <c r="T199" s="235">
        <f>S199*H199</f>
        <v>0</v>
      </c>
      <c r="AR199" s="25" t="s">
        <v>144</v>
      </c>
      <c r="AT199" s="25" t="s">
        <v>140</v>
      </c>
      <c r="AU199" s="25" t="s">
        <v>84</v>
      </c>
      <c r="AY199" s="25" t="s">
        <v>139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25" t="s">
        <v>82</v>
      </c>
      <c r="BK199" s="236">
        <f>ROUND(I199*H199,2)</f>
        <v>0</v>
      </c>
      <c r="BL199" s="25" t="s">
        <v>144</v>
      </c>
      <c r="BM199" s="25" t="s">
        <v>957</v>
      </c>
    </row>
    <row r="200" s="1" customFormat="1" ht="16.5" customHeight="1">
      <c r="B200" s="47"/>
      <c r="C200" s="225" t="s">
        <v>215</v>
      </c>
      <c r="D200" s="225" t="s">
        <v>140</v>
      </c>
      <c r="E200" s="226" t="s">
        <v>958</v>
      </c>
      <c r="F200" s="227" t="s">
        <v>959</v>
      </c>
      <c r="G200" s="228" t="s">
        <v>222</v>
      </c>
      <c r="H200" s="229">
        <v>22.300000000000001</v>
      </c>
      <c r="I200" s="230"/>
      <c r="J200" s="231">
        <f>ROUND(I200*H200,2)</f>
        <v>0</v>
      </c>
      <c r="K200" s="227" t="s">
        <v>21</v>
      </c>
      <c r="L200" s="73"/>
      <c r="M200" s="232" t="s">
        <v>21</v>
      </c>
      <c r="N200" s="233" t="s">
        <v>45</v>
      </c>
      <c r="O200" s="48"/>
      <c r="P200" s="234">
        <f>O200*H200</f>
        <v>0</v>
      </c>
      <c r="Q200" s="234">
        <v>1.0000000000000001E-05</v>
      </c>
      <c r="R200" s="234">
        <f>Q200*H200</f>
        <v>0.00022300000000000003</v>
      </c>
      <c r="S200" s="234">
        <v>0</v>
      </c>
      <c r="T200" s="235">
        <f>S200*H200</f>
        <v>0</v>
      </c>
      <c r="AR200" s="25" t="s">
        <v>144</v>
      </c>
      <c r="AT200" s="25" t="s">
        <v>140</v>
      </c>
      <c r="AU200" s="25" t="s">
        <v>84</v>
      </c>
      <c r="AY200" s="25" t="s">
        <v>139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25" t="s">
        <v>82</v>
      </c>
      <c r="BK200" s="236">
        <f>ROUND(I200*H200,2)</f>
        <v>0</v>
      </c>
      <c r="BL200" s="25" t="s">
        <v>144</v>
      </c>
      <c r="BM200" s="25" t="s">
        <v>960</v>
      </c>
    </row>
    <row r="201" s="1" customFormat="1" ht="25.5" customHeight="1">
      <c r="B201" s="47"/>
      <c r="C201" s="276" t="s">
        <v>292</v>
      </c>
      <c r="D201" s="276" t="s">
        <v>447</v>
      </c>
      <c r="E201" s="277" t="s">
        <v>961</v>
      </c>
      <c r="F201" s="278" t="s">
        <v>962</v>
      </c>
      <c r="G201" s="279" t="s">
        <v>154</v>
      </c>
      <c r="H201" s="280">
        <v>4.875</v>
      </c>
      <c r="I201" s="281"/>
      <c r="J201" s="282">
        <f>ROUND(I201*H201,2)</f>
        <v>0</v>
      </c>
      <c r="K201" s="278" t="s">
        <v>21</v>
      </c>
      <c r="L201" s="283"/>
      <c r="M201" s="284" t="s">
        <v>21</v>
      </c>
      <c r="N201" s="285" t="s">
        <v>45</v>
      </c>
      <c r="O201" s="48"/>
      <c r="P201" s="234">
        <f>O201*H201</f>
        <v>0</v>
      </c>
      <c r="Q201" s="234">
        <v>0.010699999999999999</v>
      </c>
      <c r="R201" s="234">
        <f>Q201*H201</f>
        <v>0.052162500000000001</v>
      </c>
      <c r="S201" s="234">
        <v>0</v>
      </c>
      <c r="T201" s="235">
        <f>S201*H201</f>
        <v>0</v>
      </c>
      <c r="AR201" s="25" t="s">
        <v>155</v>
      </c>
      <c r="AT201" s="25" t="s">
        <v>447</v>
      </c>
      <c r="AU201" s="25" t="s">
        <v>84</v>
      </c>
      <c r="AY201" s="25" t="s">
        <v>139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25" t="s">
        <v>82</v>
      </c>
      <c r="BK201" s="236">
        <f>ROUND(I201*H201,2)</f>
        <v>0</v>
      </c>
      <c r="BL201" s="25" t="s">
        <v>144</v>
      </c>
      <c r="BM201" s="25" t="s">
        <v>963</v>
      </c>
    </row>
    <row r="202" s="12" customFormat="1">
      <c r="B202" s="254"/>
      <c r="C202" s="255"/>
      <c r="D202" s="237" t="s">
        <v>421</v>
      </c>
      <c r="E202" s="256" t="s">
        <v>21</v>
      </c>
      <c r="F202" s="257" t="s">
        <v>964</v>
      </c>
      <c r="G202" s="255"/>
      <c r="H202" s="258">
        <v>4.875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421</v>
      </c>
      <c r="AU202" s="264" t="s">
        <v>84</v>
      </c>
      <c r="AV202" s="12" t="s">
        <v>84</v>
      </c>
      <c r="AW202" s="12" t="s">
        <v>38</v>
      </c>
      <c r="AX202" s="12" t="s">
        <v>82</v>
      </c>
      <c r="AY202" s="264" t="s">
        <v>139</v>
      </c>
    </row>
    <row r="203" s="1" customFormat="1" ht="16.5" customHeight="1">
      <c r="B203" s="47"/>
      <c r="C203" s="225" t="s">
        <v>218</v>
      </c>
      <c r="D203" s="225" t="s">
        <v>140</v>
      </c>
      <c r="E203" s="226" t="s">
        <v>965</v>
      </c>
      <c r="F203" s="227" t="s">
        <v>966</v>
      </c>
      <c r="G203" s="228" t="s">
        <v>222</v>
      </c>
      <c r="H203" s="229">
        <v>77.299999999999997</v>
      </c>
      <c r="I203" s="230"/>
      <c r="J203" s="231">
        <f>ROUND(I203*H203,2)</f>
        <v>0</v>
      </c>
      <c r="K203" s="227" t="s">
        <v>21</v>
      </c>
      <c r="L203" s="73"/>
      <c r="M203" s="232" t="s">
        <v>21</v>
      </c>
      <c r="N203" s="233" t="s">
        <v>45</v>
      </c>
      <c r="O203" s="48"/>
      <c r="P203" s="234">
        <f>O203*H203</f>
        <v>0</v>
      </c>
      <c r="Q203" s="234">
        <v>2.0000000000000002E-05</v>
      </c>
      <c r="R203" s="234">
        <f>Q203*H203</f>
        <v>0.0015460000000000001</v>
      </c>
      <c r="S203" s="234">
        <v>0</v>
      </c>
      <c r="T203" s="235">
        <f>S203*H203</f>
        <v>0</v>
      </c>
      <c r="AR203" s="25" t="s">
        <v>144</v>
      </c>
      <c r="AT203" s="25" t="s">
        <v>140</v>
      </c>
      <c r="AU203" s="25" t="s">
        <v>84</v>
      </c>
      <c r="AY203" s="25" t="s">
        <v>139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25" t="s">
        <v>82</v>
      </c>
      <c r="BK203" s="236">
        <f>ROUND(I203*H203,2)</f>
        <v>0</v>
      </c>
      <c r="BL203" s="25" t="s">
        <v>144</v>
      </c>
      <c r="BM203" s="25" t="s">
        <v>967</v>
      </c>
    </row>
    <row r="204" s="1" customFormat="1" ht="25.5" customHeight="1">
      <c r="B204" s="47"/>
      <c r="C204" s="276" t="s">
        <v>299</v>
      </c>
      <c r="D204" s="276" t="s">
        <v>447</v>
      </c>
      <c r="E204" s="277" t="s">
        <v>968</v>
      </c>
      <c r="F204" s="278" t="s">
        <v>969</v>
      </c>
      <c r="G204" s="279" t="s">
        <v>154</v>
      </c>
      <c r="H204" s="280">
        <v>16.898</v>
      </c>
      <c r="I204" s="281"/>
      <c r="J204" s="282">
        <f>ROUND(I204*H204,2)</f>
        <v>0</v>
      </c>
      <c r="K204" s="278" t="s">
        <v>21</v>
      </c>
      <c r="L204" s="283"/>
      <c r="M204" s="284" t="s">
        <v>21</v>
      </c>
      <c r="N204" s="285" t="s">
        <v>45</v>
      </c>
      <c r="O204" s="48"/>
      <c r="P204" s="234">
        <f>O204*H204</f>
        <v>0</v>
      </c>
      <c r="Q204" s="234">
        <v>0.025600000000000001</v>
      </c>
      <c r="R204" s="234">
        <f>Q204*H204</f>
        <v>0.4325888</v>
      </c>
      <c r="S204" s="234">
        <v>0</v>
      </c>
      <c r="T204" s="235">
        <f>S204*H204</f>
        <v>0</v>
      </c>
      <c r="AR204" s="25" t="s">
        <v>155</v>
      </c>
      <c r="AT204" s="25" t="s">
        <v>447</v>
      </c>
      <c r="AU204" s="25" t="s">
        <v>84</v>
      </c>
      <c r="AY204" s="25" t="s">
        <v>139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25" t="s">
        <v>82</v>
      </c>
      <c r="BK204" s="236">
        <f>ROUND(I204*H204,2)</f>
        <v>0</v>
      </c>
      <c r="BL204" s="25" t="s">
        <v>144</v>
      </c>
      <c r="BM204" s="25" t="s">
        <v>970</v>
      </c>
    </row>
    <row r="205" s="12" customFormat="1">
      <c r="B205" s="254"/>
      <c r="C205" s="255"/>
      <c r="D205" s="237" t="s">
        <v>421</v>
      </c>
      <c r="E205" s="256" t="s">
        <v>21</v>
      </c>
      <c r="F205" s="257" t="s">
        <v>971</v>
      </c>
      <c r="G205" s="255"/>
      <c r="H205" s="258">
        <v>16.898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421</v>
      </c>
      <c r="AU205" s="264" t="s">
        <v>84</v>
      </c>
      <c r="AV205" s="12" t="s">
        <v>84</v>
      </c>
      <c r="AW205" s="12" t="s">
        <v>38</v>
      </c>
      <c r="AX205" s="12" t="s">
        <v>82</v>
      </c>
      <c r="AY205" s="264" t="s">
        <v>139</v>
      </c>
    </row>
    <row r="206" s="1" customFormat="1" ht="16.5" customHeight="1">
      <c r="B206" s="47"/>
      <c r="C206" s="225" t="s">
        <v>223</v>
      </c>
      <c r="D206" s="225" t="s">
        <v>140</v>
      </c>
      <c r="E206" s="226" t="s">
        <v>972</v>
      </c>
      <c r="F206" s="227" t="s">
        <v>973</v>
      </c>
      <c r="G206" s="228" t="s">
        <v>154</v>
      </c>
      <c r="H206" s="229">
        <v>2</v>
      </c>
      <c r="I206" s="230"/>
      <c r="J206" s="231">
        <f>ROUND(I206*H206,2)</f>
        <v>0</v>
      </c>
      <c r="K206" s="227" t="s">
        <v>21</v>
      </c>
      <c r="L206" s="73"/>
      <c r="M206" s="232" t="s">
        <v>21</v>
      </c>
      <c r="N206" s="233" t="s">
        <v>45</v>
      </c>
      <c r="O206" s="48"/>
      <c r="P206" s="234">
        <f>O206*H206</f>
        <v>0</v>
      </c>
      <c r="Q206" s="234">
        <v>0.00010000000000000001</v>
      </c>
      <c r="R206" s="234">
        <f>Q206*H206</f>
        <v>0.00020000000000000001</v>
      </c>
      <c r="S206" s="234">
        <v>0</v>
      </c>
      <c r="T206" s="235">
        <f>S206*H206</f>
        <v>0</v>
      </c>
      <c r="AR206" s="25" t="s">
        <v>144</v>
      </c>
      <c r="AT206" s="25" t="s">
        <v>140</v>
      </c>
      <c r="AU206" s="25" t="s">
        <v>84</v>
      </c>
      <c r="AY206" s="25" t="s">
        <v>139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25" t="s">
        <v>82</v>
      </c>
      <c r="BK206" s="236">
        <f>ROUND(I206*H206,2)</f>
        <v>0</v>
      </c>
      <c r="BL206" s="25" t="s">
        <v>144</v>
      </c>
      <c r="BM206" s="25" t="s">
        <v>974</v>
      </c>
    </row>
    <row r="207" s="1" customFormat="1" ht="25.5" customHeight="1">
      <c r="B207" s="47"/>
      <c r="C207" s="276" t="s">
        <v>306</v>
      </c>
      <c r="D207" s="276" t="s">
        <v>447</v>
      </c>
      <c r="E207" s="277" t="s">
        <v>975</v>
      </c>
      <c r="F207" s="278" t="s">
        <v>976</v>
      </c>
      <c r="G207" s="279" t="s">
        <v>154</v>
      </c>
      <c r="H207" s="280">
        <v>2.0299999999999998</v>
      </c>
      <c r="I207" s="281"/>
      <c r="J207" s="282">
        <f>ROUND(I207*H207,2)</f>
        <v>0</v>
      </c>
      <c r="K207" s="278" t="s">
        <v>21</v>
      </c>
      <c r="L207" s="283"/>
      <c r="M207" s="284" t="s">
        <v>21</v>
      </c>
      <c r="N207" s="285" t="s">
        <v>45</v>
      </c>
      <c r="O207" s="48"/>
      <c r="P207" s="234">
        <f>O207*H207</f>
        <v>0</v>
      </c>
      <c r="Q207" s="234">
        <v>0.0028</v>
      </c>
      <c r="R207" s="234">
        <f>Q207*H207</f>
        <v>0.0056839999999999998</v>
      </c>
      <c r="S207" s="234">
        <v>0</v>
      </c>
      <c r="T207" s="235">
        <f>S207*H207</f>
        <v>0</v>
      </c>
      <c r="AR207" s="25" t="s">
        <v>155</v>
      </c>
      <c r="AT207" s="25" t="s">
        <v>447</v>
      </c>
      <c r="AU207" s="25" t="s">
        <v>84</v>
      </c>
      <c r="AY207" s="25" t="s">
        <v>139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25" t="s">
        <v>82</v>
      </c>
      <c r="BK207" s="236">
        <f>ROUND(I207*H207,2)</f>
        <v>0</v>
      </c>
      <c r="BL207" s="25" t="s">
        <v>144</v>
      </c>
      <c r="BM207" s="25" t="s">
        <v>977</v>
      </c>
    </row>
    <row r="208" s="12" customFormat="1">
      <c r="B208" s="254"/>
      <c r="C208" s="255"/>
      <c r="D208" s="237" t="s">
        <v>421</v>
      </c>
      <c r="E208" s="256" t="s">
        <v>21</v>
      </c>
      <c r="F208" s="257" t="s">
        <v>724</v>
      </c>
      <c r="G208" s="255"/>
      <c r="H208" s="258">
        <v>2.0299999999999998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421</v>
      </c>
      <c r="AU208" s="264" t="s">
        <v>84</v>
      </c>
      <c r="AV208" s="12" t="s">
        <v>84</v>
      </c>
      <c r="AW208" s="12" t="s">
        <v>38</v>
      </c>
      <c r="AX208" s="12" t="s">
        <v>82</v>
      </c>
      <c r="AY208" s="264" t="s">
        <v>139</v>
      </c>
    </row>
    <row r="209" s="1" customFormat="1" ht="16.5" customHeight="1">
      <c r="B209" s="47"/>
      <c r="C209" s="225" t="s">
        <v>226</v>
      </c>
      <c r="D209" s="225" t="s">
        <v>140</v>
      </c>
      <c r="E209" s="226" t="s">
        <v>978</v>
      </c>
      <c r="F209" s="227" t="s">
        <v>979</v>
      </c>
      <c r="G209" s="228" t="s">
        <v>154</v>
      </c>
      <c r="H209" s="229">
        <v>3</v>
      </c>
      <c r="I209" s="230"/>
      <c r="J209" s="231">
        <f>ROUND(I209*H209,2)</f>
        <v>0</v>
      </c>
      <c r="K209" s="227" t="s">
        <v>21</v>
      </c>
      <c r="L209" s="73"/>
      <c r="M209" s="232" t="s">
        <v>21</v>
      </c>
      <c r="N209" s="233" t="s">
        <v>45</v>
      </c>
      <c r="O209" s="48"/>
      <c r="P209" s="234">
        <f>O209*H209</f>
        <v>0</v>
      </c>
      <c r="Q209" s="234">
        <v>8.0000000000000007E-05</v>
      </c>
      <c r="R209" s="234">
        <f>Q209*H209</f>
        <v>0.00024000000000000003</v>
      </c>
      <c r="S209" s="234">
        <v>0</v>
      </c>
      <c r="T209" s="235">
        <f>S209*H209</f>
        <v>0</v>
      </c>
      <c r="AR209" s="25" t="s">
        <v>144</v>
      </c>
      <c r="AT209" s="25" t="s">
        <v>140</v>
      </c>
      <c r="AU209" s="25" t="s">
        <v>84</v>
      </c>
      <c r="AY209" s="25" t="s">
        <v>139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25" t="s">
        <v>82</v>
      </c>
      <c r="BK209" s="236">
        <f>ROUND(I209*H209,2)</f>
        <v>0</v>
      </c>
      <c r="BL209" s="25" t="s">
        <v>144</v>
      </c>
      <c r="BM209" s="25" t="s">
        <v>980</v>
      </c>
    </row>
    <row r="210" s="1" customFormat="1" ht="16.5" customHeight="1">
      <c r="B210" s="47"/>
      <c r="C210" s="276" t="s">
        <v>316</v>
      </c>
      <c r="D210" s="276" t="s">
        <v>447</v>
      </c>
      <c r="E210" s="277" t="s">
        <v>981</v>
      </c>
      <c r="F210" s="278" t="s">
        <v>982</v>
      </c>
      <c r="G210" s="279" t="s">
        <v>154</v>
      </c>
      <c r="H210" s="280">
        <v>3.0449999999999999</v>
      </c>
      <c r="I210" s="281"/>
      <c r="J210" s="282">
        <f>ROUND(I210*H210,2)</f>
        <v>0</v>
      </c>
      <c r="K210" s="278" t="s">
        <v>21</v>
      </c>
      <c r="L210" s="283"/>
      <c r="M210" s="284" t="s">
        <v>21</v>
      </c>
      <c r="N210" s="285" t="s">
        <v>45</v>
      </c>
      <c r="O210" s="48"/>
      <c r="P210" s="234">
        <f>O210*H210</f>
        <v>0</v>
      </c>
      <c r="Q210" s="234">
        <v>0.00050000000000000001</v>
      </c>
      <c r="R210" s="234">
        <f>Q210*H210</f>
        <v>0.0015225</v>
      </c>
      <c r="S210" s="234">
        <v>0</v>
      </c>
      <c r="T210" s="235">
        <f>S210*H210</f>
        <v>0</v>
      </c>
      <c r="AR210" s="25" t="s">
        <v>155</v>
      </c>
      <c r="AT210" s="25" t="s">
        <v>447</v>
      </c>
      <c r="AU210" s="25" t="s">
        <v>84</v>
      </c>
      <c r="AY210" s="25" t="s">
        <v>139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25" t="s">
        <v>82</v>
      </c>
      <c r="BK210" s="236">
        <f>ROUND(I210*H210,2)</f>
        <v>0</v>
      </c>
      <c r="BL210" s="25" t="s">
        <v>144</v>
      </c>
      <c r="BM210" s="25" t="s">
        <v>983</v>
      </c>
    </row>
    <row r="211" s="12" customFormat="1">
      <c r="B211" s="254"/>
      <c r="C211" s="255"/>
      <c r="D211" s="237" t="s">
        <v>421</v>
      </c>
      <c r="E211" s="256" t="s">
        <v>21</v>
      </c>
      <c r="F211" s="257" t="s">
        <v>720</v>
      </c>
      <c r="G211" s="255"/>
      <c r="H211" s="258">
        <v>3.0449999999999999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421</v>
      </c>
      <c r="AU211" s="264" t="s">
        <v>84</v>
      </c>
      <c r="AV211" s="12" t="s">
        <v>84</v>
      </c>
      <c r="AW211" s="12" t="s">
        <v>38</v>
      </c>
      <c r="AX211" s="12" t="s">
        <v>82</v>
      </c>
      <c r="AY211" s="264" t="s">
        <v>139</v>
      </c>
    </row>
    <row r="212" s="1" customFormat="1" ht="25.5" customHeight="1">
      <c r="B212" s="47"/>
      <c r="C212" s="225" t="s">
        <v>230</v>
      </c>
      <c r="D212" s="225" t="s">
        <v>140</v>
      </c>
      <c r="E212" s="226" t="s">
        <v>984</v>
      </c>
      <c r="F212" s="227" t="s">
        <v>985</v>
      </c>
      <c r="G212" s="228" t="s">
        <v>222</v>
      </c>
      <c r="H212" s="229">
        <v>23.300000000000001</v>
      </c>
      <c r="I212" s="230"/>
      <c r="J212" s="231">
        <f>ROUND(I212*H212,2)</f>
        <v>0</v>
      </c>
      <c r="K212" s="227" t="s">
        <v>21</v>
      </c>
      <c r="L212" s="73"/>
      <c r="M212" s="232" t="s">
        <v>21</v>
      </c>
      <c r="N212" s="233" t="s">
        <v>45</v>
      </c>
      <c r="O212" s="48"/>
      <c r="P212" s="234">
        <f>O212*H212</f>
        <v>0</v>
      </c>
      <c r="Q212" s="234">
        <v>8.0000000000000007E-05</v>
      </c>
      <c r="R212" s="234">
        <f>Q212*H212</f>
        <v>0.0018640000000000002</v>
      </c>
      <c r="S212" s="234">
        <v>0</v>
      </c>
      <c r="T212" s="235">
        <f>S212*H212</f>
        <v>0</v>
      </c>
      <c r="AR212" s="25" t="s">
        <v>144</v>
      </c>
      <c r="AT212" s="25" t="s">
        <v>140</v>
      </c>
      <c r="AU212" s="25" t="s">
        <v>84</v>
      </c>
      <c r="AY212" s="25" t="s">
        <v>139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25" t="s">
        <v>82</v>
      </c>
      <c r="BK212" s="236">
        <f>ROUND(I212*H212,2)</f>
        <v>0</v>
      </c>
      <c r="BL212" s="25" t="s">
        <v>144</v>
      </c>
      <c r="BM212" s="25" t="s">
        <v>986</v>
      </c>
    </row>
    <row r="213" s="1" customFormat="1" ht="16.5" customHeight="1">
      <c r="B213" s="47"/>
      <c r="C213" s="276" t="s">
        <v>324</v>
      </c>
      <c r="D213" s="276" t="s">
        <v>447</v>
      </c>
      <c r="E213" s="277" t="s">
        <v>987</v>
      </c>
      <c r="F213" s="278" t="s">
        <v>988</v>
      </c>
      <c r="G213" s="279" t="s">
        <v>222</v>
      </c>
      <c r="H213" s="280">
        <v>24.004999999999999</v>
      </c>
      <c r="I213" s="281"/>
      <c r="J213" s="282">
        <f>ROUND(I213*H213,2)</f>
        <v>0</v>
      </c>
      <c r="K213" s="278" t="s">
        <v>21</v>
      </c>
      <c r="L213" s="283"/>
      <c r="M213" s="284" t="s">
        <v>21</v>
      </c>
      <c r="N213" s="285" t="s">
        <v>45</v>
      </c>
      <c r="O213" s="48"/>
      <c r="P213" s="234">
        <f>O213*H213</f>
        <v>0</v>
      </c>
      <c r="Q213" s="234">
        <v>0.10000000000000001</v>
      </c>
      <c r="R213" s="234">
        <f>Q213*H213</f>
        <v>2.4005000000000001</v>
      </c>
      <c r="S213" s="234">
        <v>0</v>
      </c>
      <c r="T213" s="235">
        <f>S213*H213</f>
        <v>0</v>
      </c>
      <c r="AR213" s="25" t="s">
        <v>155</v>
      </c>
      <c r="AT213" s="25" t="s">
        <v>447</v>
      </c>
      <c r="AU213" s="25" t="s">
        <v>84</v>
      </c>
      <c r="AY213" s="25" t="s">
        <v>139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25" t="s">
        <v>82</v>
      </c>
      <c r="BK213" s="236">
        <f>ROUND(I213*H213,2)</f>
        <v>0</v>
      </c>
      <c r="BL213" s="25" t="s">
        <v>144</v>
      </c>
      <c r="BM213" s="25" t="s">
        <v>989</v>
      </c>
    </row>
    <row r="214" s="1" customFormat="1" ht="16.5" customHeight="1">
      <c r="B214" s="47"/>
      <c r="C214" s="225" t="s">
        <v>233</v>
      </c>
      <c r="D214" s="225" t="s">
        <v>140</v>
      </c>
      <c r="E214" s="226" t="s">
        <v>990</v>
      </c>
      <c r="F214" s="227" t="s">
        <v>991</v>
      </c>
      <c r="G214" s="228" t="s">
        <v>154</v>
      </c>
      <c r="H214" s="229">
        <v>2</v>
      </c>
      <c r="I214" s="230"/>
      <c r="J214" s="231">
        <f>ROUND(I214*H214,2)</f>
        <v>0</v>
      </c>
      <c r="K214" s="227" t="s">
        <v>21</v>
      </c>
      <c r="L214" s="73"/>
      <c r="M214" s="232" t="s">
        <v>21</v>
      </c>
      <c r="N214" s="233" t="s">
        <v>45</v>
      </c>
      <c r="O214" s="48"/>
      <c r="P214" s="234">
        <f>O214*H214</f>
        <v>0</v>
      </c>
      <c r="Q214" s="234">
        <v>8.0000000000000007E-05</v>
      </c>
      <c r="R214" s="234">
        <f>Q214*H214</f>
        <v>0.00016000000000000001</v>
      </c>
      <c r="S214" s="234">
        <v>0</v>
      </c>
      <c r="T214" s="235">
        <f>S214*H214</f>
        <v>0</v>
      </c>
      <c r="AR214" s="25" t="s">
        <v>144</v>
      </c>
      <c r="AT214" s="25" t="s">
        <v>140</v>
      </c>
      <c r="AU214" s="25" t="s">
        <v>84</v>
      </c>
      <c r="AY214" s="25" t="s">
        <v>139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25" t="s">
        <v>82</v>
      </c>
      <c r="BK214" s="236">
        <f>ROUND(I214*H214,2)</f>
        <v>0</v>
      </c>
      <c r="BL214" s="25" t="s">
        <v>144</v>
      </c>
      <c r="BM214" s="25" t="s">
        <v>992</v>
      </c>
    </row>
    <row r="215" s="1" customFormat="1" ht="16.5" customHeight="1">
      <c r="B215" s="47"/>
      <c r="C215" s="276" t="s">
        <v>331</v>
      </c>
      <c r="D215" s="276" t="s">
        <v>447</v>
      </c>
      <c r="E215" s="277" t="s">
        <v>993</v>
      </c>
      <c r="F215" s="278" t="s">
        <v>994</v>
      </c>
      <c r="G215" s="279" t="s">
        <v>154</v>
      </c>
      <c r="H215" s="280">
        <v>2.0299999999999998</v>
      </c>
      <c r="I215" s="281"/>
      <c r="J215" s="282">
        <f>ROUND(I215*H215,2)</f>
        <v>0</v>
      </c>
      <c r="K215" s="278" t="s">
        <v>21</v>
      </c>
      <c r="L215" s="283"/>
      <c r="M215" s="284" t="s">
        <v>21</v>
      </c>
      <c r="N215" s="285" t="s">
        <v>45</v>
      </c>
      <c r="O215" s="48"/>
      <c r="P215" s="234">
        <f>O215*H215</f>
        <v>0</v>
      </c>
      <c r="Q215" s="234">
        <v>0.00029999999999999997</v>
      </c>
      <c r="R215" s="234">
        <f>Q215*H215</f>
        <v>0.00060899999999999984</v>
      </c>
      <c r="S215" s="234">
        <v>0</v>
      </c>
      <c r="T215" s="235">
        <f>S215*H215</f>
        <v>0</v>
      </c>
      <c r="AR215" s="25" t="s">
        <v>155</v>
      </c>
      <c r="AT215" s="25" t="s">
        <v>447</v>
      </c>
      <c r="AU215" s="25" t="s">
        <v>84</v>
      </c>
      <c r="AY215" s="25" t="s">
        <v>139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25" t="s">
        <v>82</v>
      </c>
      <c r="BK215" s="236">
        <f>ROUND(I215*H215,2)</f>
        <v>0</v>
      </c>
      <c r="BL215" s="25" t="s">
        <v>144</v>
      </c>
      <c r="BM215" s="25" t="s">
        <v>995</v>
      </c>
    </row>
    <row r="216" s="12" customFormat="1">
      <c r="B216" s="254"/>
      <c r="C216" s="255"/>
      <c r="D216" s="237" t="s">
        <v>421</v>
      </c>
      <c r="E216" s="256" t="s">
        <v>21</v>
      </c>
      <c r="F216" s="257" t="s">
        <v>724</v>
      </c>
      <c r="G216" s="255"/>
      <c r="H216" s="258">
        <v>2.0299999999999998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421</v>
      </c>
      <c r="AU216" s="264" t="s">
        <v>84</v>
      </c>
      <c r="AV216" s="12" t="s">
        <v>84</v>
      </c>
      <c r="AW216" s="12" t="s">
        <v>38</v>
      </c>
      <c r="AX216" s="12" t="s">
        <v>82</v>
      </c>
      <c r="AY216" s="264" t="s">
        <v>139</v>
      </c>
    </row>
    <row r="217" s="1" customFormat="1" ht="16.5" customHeight="1">
      <c r="B217" s="47"/>
      <c r="C217" s="225" t="s">
        <v>237</v>
      </c>
      <c r="D217" s="225" t="s">
        <v>140</v>
      </c>
      <c r="E217" s="226" t="s">
        <v>996</v>
      </c>
      <c r="F217" s="227" t="s">
        <v>997</v>
      </c>
      <c r="G217" s="228" t="s">
        <v>222</v>
      </c>
      <c r="H217" s="229">
        <v>22.300000000000001</v>
      </c>
      <c r="I217" s="230"/>
      <c r="J217" s="231">
        <f>ROUND(I217*H217,2)</f>
        <v>0</v>
      </c>
      <c r="K217" s="227" t="s">
        <v>21</v>
      </c>
      <c r="L217" s="73"/>
      <c r="M217" s="232" t="s">
        <v>21</v>
      </c>
      <c r="N217" s="233" t="s">
        <v>45</v>
      </c>
      <c r="O217" s="48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AR217" s="25" t="s">
        <v>144</v>
      </c>
      <c r="AT217" s="25" t="s">
        <v>140</v>
      </c>
      <c r="AU217" s="25" t="s">
        <v>84</v>
      </c>
      <c r="AY217" s="25" t="s">
        <v>139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25" t="s">
        <v>82</v>
      </c>
      <c r="BK217" s="236">
        <f>ROUND(I217*H217,2)</f>
        <v>0</v>
      </c>
      <c r="BL217" s="25" t="s">
        <v>144</v>
      </c>
      <c r="BM217" s="25" t="s">
        <v>998</v>
      </c>
    </row>
    <row r="218" s="1" customFormat="1" ht="16.5" customHeight="1">
      <c r="B218" s="47"/>
      <c r="C218" s="225" t="s">
        <v>340</v>
      </c>
      <c r="D218" s="225" t="s">
        <v>140</v>
      </c>
      <c r="E218" s="226" t="s">
        <v>759</v>
      </c>
      <c r="F218" s="227" t="s">
        <v>999</v>
      </c>
      <c r="G218" s="228" t="s">
        <v>154</v>
      </c>
      <c r="H218" s="229">
        <v>7</v>
      </c>
      <c r="I218" s="230"/>
      <c r="J218" s="231">
        <f>ROUND(I218*H218,2)</f>
        <v>0</v>
      </c>
      <c r="K218" s="227" t="s">
        <v>21</v>
      </c>
      <c r="L218" s="73"/>
      <c r="M218" s="232" t="s">
        <v>21</v>
      </c>
      <c r="N218" s="233" t="s">
        <v>45</v>
      </c>
      <c r="O218" s="48"/>
      <c r="P218" s="234">
        <f>O218*H218</f>
        <v>0</v>
      </c>
      <c r="Q218" s="234">
        <v>0.46156000000000003</v>
      </c>
      <c r="R218" s="234">
        <f>Q218*H218</f>
        <v>3.2309200000000002</v>
      </c>
      <c r="S218" s="234">
        <v>0</v>
      </c>
      <c r="T218" s="235">
        <f>S218*H218</f>
        <v>0</v>
      </c>
      <c r="AR218" s="25" t="s">
        <v>144</v>
      </c>
      <c r="AT218" s="25" t="s">
        <v>140</v>
      </c>
      <c r="AU218" s="25" t="s">
        <v>84</v>
      </c>
      <c r="AY218" s="25" t="s">
        <v>139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25" t="s">
        <v>82</v>
      </c>
      <c r="BK218" s="236">
        <f>ROUND(I218*H218,2)</f>
        <v>0</v>
      </c>
      <c r="BL218" s="25" t="s">
        <v>144</v>
      </c>
      <c r="BM218" s="25" t="s">
        <v>1000</v>
      </c>
    </row>
    <row r="219" s="1" customFormat="1" ht="16.5" customHeight="1">
      <c r="B219" s="47"/>
      <c r="C219" s="225" t="s">
        <v>240</v>
      </c>
      <c r="D219" s="225" t="s">
        <v>140</v>
      </c>
      <c r="E219" s="226" t="s">
        <v>1001</v>
      </c>
      <c r="F219" s="227" t="s">
        <v>1002</v>
      </c>
      <c r="G219" s="228" t="s">
        <v>222</v>
      </c>
      <c r="H219" s="229">
        <v>100.59999999999999</v>
      </c>
      <c r="I219" s="230"/>
      <c r="J219" s="231">
        <f>ROUND(I219*H219,2)</f>
        <v>0</v>
      </c>
      <c r="K219" s="227" t="s">
        <v>21</v>
      </c>
      <c r="L219" s="73"/>
      <c r="M219" s="232" t="s">
        <v>21</v>
      </c>
      <c r="N219" s="233" t="s">
        <v>45</v>
      </c>
      <c r="O219" s="48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AR219" s="25" t="s">
        <v>144</v>
      </c>
      <c r="AT219" s="25" t="s">
        <v>140</v>
      </c>
      <c r="AU219" s="25" t="s">
        <v>84</v>
      </c>
      <c r="AY219" s="25" t="s">
        <v>139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25" t="s">
        <v>82</v>
      </c>
      <c r="BK219" s="236">
        <f>ROUND(I219*H219,2)</f>
        <v>0</v>
      </c>
      <c r="BL219" s="25" t="s">
        <v>144</v>
      </c>
      <c r="BM219" s="25" t="s">
        <v>1003</v>
      </c>
    </row>
    <row r="220" s="12" customFormat="1">
      <c r="B220" s="254"/>
      <c r="C220" s="255"/>
      <c r="D220" s="237" t="s">
        <v>421</v>
      </c>
      <c r="E220" s="256" t="s">
        <v>21</v>
      </c>
      <c r="F220" s="257" t="s">
        <v>1004</v>
      </c>
      <c r="G220" s="255"/>
      <c r="H220" s="258">
        <v>100.59999999999999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AT220" s="264" t="s">
        <v>421</v>
      </c>
      <c r="AU220" s="264" t="s">
        <v>84</v>
      </c>
      <c r="AV220" s="12" t="s">
        <v>84</v>
      </c>
      <c r="AW220" s="12" t="s">
        <v>38</v>
      </c>
      <c r="AX220" s="12" t="s">
        <v>82</v>
      </c>
      <c r="AY220" s="264" t="s">
        <v>139</v>
      </c>
    </row>
    <row r="221" s="1" customFormat="1" ht="16.5" customHeight="1">
      <c r="B221" s="47"/>
      <c r="C221" s="225" t="s">
        <v>347</v>
      </c>
      <c r="D221" s="225" t="s">
        <v>140</v>
      </c>
      <c r="E221" s="226" t="s">
        <v>1005</v>
      </c>
      <c r="F221" s="227" t="s">
        <v>1006</v>
      </c>
      <c r="G221" s="228" t="s">
        <v>222</v>
      </c>
      <c r="H221" s="229">
        <v>122.90000000000001</v>
      </c>
      <c r="I221" s="230"/>
      <c r="J221" s="231">
        <f>ROUND(I221*H221,2)</f>
        <v>0</v>
      </c>
      <c r="K221" s="227" t="s">
        <v>21</v>
      </c>
      <c r="L221" s="73"/>
      <c r="M221" s="232" t="s">
        <v>21</v>
      </c>
      <c r="N221" s="233" t="s">
        <v>45</v>
      </c>
      <c r="O221" s="48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AR221" s="25" t="s">
        <v>144</v>
      </c>
      <c r="AT221" s="25" t="s">
        <v>140</v>
      </c>
      <c r="AU221" s="25" t="s">
        <v>84</v>
      </c>
      <c r="AY221" s="25" t="s">
        <v>139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25" t="s">
        <v>82</v>
      </c>
      <c r="BK221" s="236">
        <f>ROUND(I221*H221,2)</f>
        <v>0</v>
      </c>
      <c r="BL221" s="25" t="s">
        <v>144</v>
      </c>
      <c r="BM221" s="25" t="s">
        <v>1007</v>
      </c>
    </row>
    <row r="222" s="12" customFormat="1">
      <c r="B222" s="254"/>
      <c r="C222" s="255"/>
      <c r="D222" s="237" t="s">
        <v>421</v>
      </c>
      <c r="E222" s="256" t="s">
        <v>21</v>
      </c>
      <c r="F222" s="257" t="s">
        <v>1008</v>
      </c>
      <c r="G222" s="255"/>
      <c r="H222" s="258">
        <v>122.90000000000001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421</v>
      </c>
      <c r="AU222" s="264" t="s">
        <v>84</v>
      </c>
      <c r="AV222" s="12" t="s">
        <v>84</v>
      </c>
      <c r="AW222" s="12" t="s">
        <v>38</v>
      </c>
      <c r="AX222" s="12" t="s">
        <v>82</v>
      </c>
      <c r="AY222" s="264" t="s">
        <v>139</v>
      </c>
    </row>
    <row r="223" s="1" customFormat="1" ht="16.5" customHeight="1">
      <c r="B223" s="47"/>
      <c r="C223" s="225" t="s">
        <v>244</v>
      </c>
      <c r="D223" s="225" t="s">
        <v>140</v>
      </c>
      <c r="E223" s="226" t="s">
        <v>1009</v>
      </c>
      <c r="F223" s="227" t="s">
        <v>1010</v>
      </c>
      <c r="G223" s="228" t="s">
        <v>222</v>
      </c>
      <c r="H223" s="229">
        <v>122.90000000000001</v>
      </c>
      <c r="I223" s="230"/>
      <c r="J223" s="231">
        <f>ROUND(I223*H223,2)</f>
        <v>0</v>
      </c>
      <c r="K223" s="227" t="s">
        <v>21</v>
      </c>
      <c r="L223" s="73"/>
      <c r="M223" s="232" t="s">
        <v>21</v>
      </c>
      <c r="N223" s="233" t="s">
        <v>45</v>
      </c>
      <c r="O223" s="48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AR223" s="25" t="s">
        <v>144</v>
      </c>
      <c r="AT223" s="25" t="s">
        <v>140</v>
      </c>
      <c r="AU223" s="25" t="s">
        <v>84</v>
      </c>
      <c r="AY223" s="25" t="s">
        <v>139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25" t="s">
        <v>82</v>
      </c>
      <c r="BK223" s="236">
        <f>ROUND(I223*H223,2)</f>
        <v>0</v>
      </c>
      <c r="BL223" s="25" t="s">
        <v>144</v>
      </c>
      <c r="BM223" s="25" t="s">
        <v>1011</v>
      </c>
    </row>
    <row r="224" s="1" customFormat="1" ht="16.5" customHeight="1">
      <c r="B224" s="47"/>
      <c r="C224" s="225" t="s">
        <v>354</v>
      </c>
      <c r="D224" s="225" t="s">
        <v>140</v>
      </c>
      <c r="E224" s="226" t="s">
        <v>1012</v>
      </c>
      <c r="F224" s="227" t="s">
        <v>1013</v>
      </c>
      <c r="G224" s="228" t="s">
        <v>154</v>
      </c>
      <c r="H224" s="229">
        <v>6</v>
      </c>
      <c r="I224" s="230"/>
      <c r="J224" s="231">
        <f>ROUND(I224*H224,2)</f>
        <v>0</v>
      </c>
      <c r="K224" s="227" t="s">
        <v>21</v>
      </c>
      <c r="L224" s="73"/>
      <c r="M224" s="232" t="s">
        <v>21</v>
      </c>
      <c r="N224" s="233" t="s">
        <v>45</v>
      </c>
      <c r="O224" s="48"/>
      <c r="P224" s="234">
        <f>O224*H224</f>
        <v>0</v>
      </c>
      <c r="Q224" s="234">
        <v>0.037240000000000002</v>
      </c>
      <c r="R224" s="234">
        <f>Q224*H224</f>
        <v>0.22344000000000003</v>
      </c>
      <c r="S224" s="234">
        <v>0</v>
      </c>
      <c r="T224" s="235">
        <f>S224*H224</f>
        <v>0</v>
      </c>
      <c r="AR224" s="25" t="s">
        <v>144</v>
      </c>
      <c r="AT224" s="25" t="s">
        <v>140</v>
      </c>
      <c r="AU224" s="25" t="s">
        <v>84</v>
      </c>
      <c r="AY224" s="25" t="s">
        <v>139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25" t="s">
        <v>82</v>
      </c>
      <c r="BK224" s="236">
        <f>ROUND(I224*H224,2)</f>
        <v>0</v>
      </c>
      <c r="BL224" s="25" t="s">
        <v>144</v>
      </c>
      <c r="BM224" s="25" t="s">
        <v>1014</v>
      </c>
    </row>
    <row r="225" s="1" customFormat="1" ht="25.5" customHeight="1">
      <c r="B225" s="47"/>
      <c r="C225" s="225" t="s">
        <v>247</v>
      </c>
      <c r="D225" s="225" t="s">
        <v>140</v>
      </c>
      <c r="E225" s="226" t="s">
        <v>1015</v>
      </c>
      <c r="F225" s="227" t="s">
        <v>1016</v>
      </c>
      <c r="G225" s="228" t="s">
        <v>154</v>
      </c>
      <c r="H225" s="229">
        <v>3</v>
      </c>
      <c r="I225" s="230"/>
      <c r="J225" s="231">
        <f>ROUND(I225*H225,2)</f>
        <v>0</v>
      </c>
      <c r="K225" s="227" t="s">
        <v>21</v>
      </c>
      <c r="L225" s="73"/>
      <c r="M225" s="232" t="s">
        <v>21</v>
      </c>
      <c r="N225" s="233" t="s">
        <v>45</v>
      </c>
      <c r="O225" s="48"/>
      <c r="P225" s="234">
        <f>O225*H225</f>
        <v>0</v>
      </c>
      <c r="Q225" s="234">
        <v>2.1167600000000002</v>
      </c>
      <c r="R225" s="234">
        <f>Q225*H225</f>
        <v>6.3502800000000006</v>
      </c>
      <c r="S225" s="234">
        <v>0</v>
      </c>
      <c r="T225" s="235">
        <f>S225*H225</f>
        <v>0</v>
      </c>
      <c r="AR225" s="25" t="s">
        <v>144</v>
      </c>
      <c r="AT225" s="25" t="s">
        <v>140</v>
      </c>
      <c r="AU225" s="25" t="s">
        <v>84</v>
      </c>
      <c r="AY225" s="25" t="s">
        <v>139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25" t="s">
        <v>82</v>
      </c>
      <c r="BK225" s="236">
        <f>ROUND(I225*H225,2)</f>
        <v>0</v>
      </c>
      <c r="BL225" s="25" t="s">
        <v>144</v>
      </c>
      <c r="BM225" s="25" t="s">
        <v>1017</v>
      </c>
    </row>
    <row r="226" s="1" customFormat="1" ht="25.5" customHeight="1">
      <c r="B226" s="47"/>
      <c r="C226" s="225" t="s">
        <v>362</v>
      </c>
      <c r="D226" s="225" t="s">
        <v>140</v>
      </c>
      <c r="E226" s="226" t="s">
        <v>1018</v>
      </c>
      <c r="F226" s="227" t="s">
        <v>1019</v>
      </c>
      <c r="G226" s="228" t="s">
        <v>154</v>
      </c>
      <c r="H226" s="229">
        <v>1</v>
      </c>
      <c r="I226" s="230"/>
      <c r="J226" s="231">
        <f>ROUND(I226*H226,2)</f>
        <v>0</v>
      </c>
      <c r="K226" s="227" t="s">
        <v>21</v>
      </c>
      <c r="L226" s="73"/>
      <c r="M226" s="232" t="s">
        <v>21</v>
      </c>
      <c r="N226" s="233" t="s">
        <v>45</v>
      </c>
      <c r="O226" s="48"/>
      <c r="P226" s="234">
        <f>O226*H226</f>
        <v>0</v>
      </c>
      <c r="Q226" s="234">
        <v>4.5109899999999996</v>
      </c>
      <c r="R226" s="234">
        <f>Q226*H226</f>
        <v>4.5109899999999996</v>
      </c>
      <c r="S226" s="234">
        <v>0</v>
      </c>
      <c r="T226" s="235">
        <f>S226*H226</f>
        <v>0</v>
      </c>
      <c r="AR226" s="25" t="s">
        <v>144</v>
      </c>
      <c r="AT226" s="25" t="s">
        <v>140</v>
      </c>
      <c r="AU226" s="25" t="s">
        <v>84</v>
      </c>
      <c r="AY226" s="25" t="s">
        <v>139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25" t="s">
        <v>82</v>
      </c>
      <c r="BK226" s="236">
        <f>ROUND(I226*H226,2)</f>
        <v>0</v>
      </c>
      <c r="BL226" s="25" t="s">
        <v>144</v>
      </c>
      <c r="BM226" s="25" t="s">
        <v>1020</v>
      </c>
    </row>
    <row r="227" s="1" customFormat="1" ht="16.5" customHeight="1">
      <c r="B227" s="47"/>
      <c r="C227" s="225" t="s">
        <v>251</v>
      </c>
      <c r="D227" s="225" t="s">
        <v>140</v>
      </c>
      <c r="E227" s="226" t="s">
        <v>1021</v>
      </c>
      <c r="F227" s="227" t="s">
        <v>1022</v>
      </c>
      <c r="G227" s="228" t="s">
        <v>154</v>
      </c>
      <c r="H227" s="229">
        <v>2</v>
      </c>
      <c r="I227" s="230"/>
      <c r="J227" s="231">
        <f>ROUND(I227*H227,2)</f>
        <v>0</v>
      </c>
      <c r="K227" s="227" t="s">
        <v>21</v>
      </c>
      <c r="L227" s="73"/>
      <c r="M227" s="232" t="s">
        <v>21</v>
      </c>
      <c r="N227" s="233" t="s">
        <v>45</v>
      </c>
      <c r="O227" s="48"/>
      <c r="P227" s="234">
        <f>O227*H227</f>
        <v>0</v>
      </c>
      <c r="Q227" s="234">
        <v>1.0584</v>
      </c>
      <c r="R227" s="234">
        <f>Q227*H227</f>
        <v>2.1168</v>
      </c>
      <c r="S227" s="234">
        <v>0</v>
      </c>
      <c r="T227" s="235">
        <f>S227*H227</f>
        <v>0</v>
      </c>
      <c r="AR227" s="25" t="s">
        <v>144</v>
      </c>
      <c r="AT227" s="25" t="s">
        <v>140</v>
      </c>
      <c r="AU227" s="25" t="s">
        <v>84</v>
      </c>
      <c r="AY227" s="25" t="s">
        <v>139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25" t="s">
        <v>82</v>
      </c>
      <c r="BK227" s="236">
        <f>ROUND(I227*H227,2)</f>
        <v>0</v>
      </c>
      <c r="BL227" s="25" t="s">
        <v>144</v>
      </c>
      <c r="BM227" s="25" t="s">
        <v>1023</v>
      </c>
    </row>
    <row r="228" s="1" customFormat="1" ht="25.5" customHeight="1">
      <c r="B228" s="47"/>
      <c r="C228" s="225" t="s">
        <v>369</v>
      </c>
      <c r="D228" s="225" t="s">
        <v>140</v>
      </c>
      <c r="E228" s="226" t="s">
        <v>1024</v>
      </c>
      <c r="F228" s="227" t="s">
        <v>1025</v>
      </c>
      <c r="G228" s="228" t="s">
        <v>154</v>
      </c>
      <c r="H228" s="229">
        <v>4</v>
      </c>
      <c r="I228" s="230"/>
      <c r="J228" s="231">
        <f>ROUND(I228*H228,2)</f>
        <v>0</v>
      </c>
      <c r="K228" s="227" t="s">
        <v>21</v>
      </c>
      <c r="L228" s="73"/>
      <c r="M228" s="232" t="s">
        <v>21</v>
      </c>
      <c r="N228" s="233" t="s">
        <v>45</v>
      </c>
      <c r="O228" s="48"/>
      <c r="P228" s="234">
        <f>O228*H228</f>
        <v>0</v>
      </c>
      <c r="Q228" s="234">
        <v>0.0070200000000000002</v>
      </c>
      <c r="R228" s="234">
        <f>Q228*H228</f>
        <v>0.028080000000000001</v>
      </c>
      <c r="S228" s="234">
        <v>0</v>
      </c>
      <c r="T228" s="235">
        <f>S228*H228</f>
        <v>0</v>
      </c>
      <c r="AR228" s="25" t="s">
        <v>144</v>
      </c>
      <c r="AT228" s="25" t="s">
        <v>140</v>
      </c>
      <c r="AU228" s="25" t="s">
        <v>84</v>
      </c>
      <c r="AY228" s="25" t="s">
        <v>139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25" t="s">
        <v>82</v>
      </c>
      <c r="BK228" s="236">
        <f>ROUND(I228*H228,2)</f>
        <v>0</v>
      </c>
      <c r="BL228" s="25" t="s">
        <v>144</v>
      </c>
      <c r="BM228" s="25" t="s">
        <v>1026</v>
      </c>
    </row>
    <row r="229" s="1" customFormat="1" ht="16.5" customHeight="1">
      <c r="B229" s="47"/>
      <c r="C229" s="276" t="s">
        <v>254</v>
      </c>
      <c r="D229" s="276" t="s">
        <v>447</v>
      </c>
      <c r="E229" s="277" t="s">
        <v>1027</v>
      </c>
      <c r="F229" s="278" t="s">
        <v>1028</v>
      </c>
      <c r="G229" s="279" t="s">
        <v>154</v>
      </c>
      <c r="H229" s="280">
        <v>4</v>
      </c>
      <c r="I229" s="281"/>
      <c r="J229" s="282">
        <f>ROUND(I229*H229,2)</f>
        <v>0</v>
      </c>
      <c r="K229" s="278" t="s">
        <v>21</v>
      </c>
      <c r="L229" s="283"/>
      <c r="M229" s="284" t="s">
        <v>21</v>
      </c>
      <c r="N229" s="285" t="s">
        <v>45</v>
      </c>
      <c r="O229" s="48"/>
      <c r="P229" s="234">
        <f>O229*H229</f>
        <v>0</v>
      </c>
      <c r="Q229" s="234">
        <v>0.16200000000000001</v>
      </c>
      <c r="R229" s="234">
        <f>Q229*H229</f>
        <v>0.64800000000000002</v>
      </c>
      <c r="S229" s="234">
        <v>0</v>
      </c>
      <c r="T229" s="235">
        <f>S229*H229</f>
        <v>0</v>
      </c>
      <c r="AR229" s="25" t="s">
        <v>155</v>
      </c>
      <c r="AT229" s="25" t="s">
        <v>447</v>
      </c>
      <c r="AU229" s="25" t="s">
        <v>84</v>
      </c>
      <c r="AY229" s="25" t="s">
        <v>139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25" t="s">
        <v>82</v>
      </c>
      <c r="BK229" s="236">
        <f>ROUND(I229*H229,2)</f>
        <v>0</v>
      </c>
      <c r="BL229" s="25" t="s">
        <v>144</v>
      </c>
      <c r="BM229" s="25" t="s">
        <v>1029</v>
      </c>
    </row>
    <row r="230" s="1" customFormat="1" ht="16.5" customHeight="1">
      <c r="B230" s="47"/>
      <c r="C230" s="276" t="s">
        <v>377</v>
      </c>
      <c r="D230" s="276" t="s">
        <v>447</v>
      </c>
      <c r="E230" s="277" t="s">
        <v>1030</v>
      </c>
      <c r="F230" s="278" t="s">
        <v>1031</v>
      </c>
      <c r="G230" s="279" t="s">
        <v>154</v>
      </c>
      <c r="H230" s="280">
        <v>2.02</v>
      </c>
      <c r="I230" s="281"/>
      <c r="J230" s="282">
        <f>ROUND(I230*H230,2)</f>
        <v>0</v>
      </c>
      <c r="K230" s="278" t="s">
        <v>21</v>
      </c>
      <c r="L230" s="283"/>
      <c r="M230" s="284" t="s">
        <v>21</v>
      </c>
      <c r="N230" s="285" t="s">
        <v>45</v>
      </c>
      <c r="O230" s="48"/>
      <c r="P230" s="234">
        <f>O230*H230</f>
        <v>0</v>
      </c>
      <c r="Q230" s="234">
        <v>2.3100000000000001</v>
      </c>
      <c r="R230" s="234">
        <f>Q230*H230</f>
        <v>4.6661999999999999</v>
      </c>
      <c r="S230" s="234">
        <v>0</v>
      </c>
      <c r="T230" s="235">
        <f>S230*H230</f>
        <v>0</v>
      </c>
      <c r="AR230" s="25" t="s">
        <v>155</v>
      </c>
      <c r="AT230" s="25" t="s">
        <v>447</v>
      </c>
      <c r="AU230" s="25" t="s">
        <v>84</v>
      </c>
      <c r="AY230" s="25" t="s">
        <v>139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25" t="s">
        <v>82</v>
      </c>
      <c r="BK230" s="236">
        <f>ROUND(I230*H230,2)</f>
        <v>0</v>
      </c>
      <c r="BL230" s="25" t="s">
        <v>144</v>
      </c>
      <c r="BM230" s="25" t="s">
        <v>1032</v>
      </c>
    </row>
    <row r="231" s="1" customFormat="1" ht="16.5" customHeight="1">
      <c r="B231" s="47"/>
      <c r="C231" s="276" t="s">
        <v>259</v>
      </c>
      <c r="D231" s="276" t="s">
        <v>447</v>
      </c>
      <c r="E231" s="277" t="s">
        <v>1033</v>
      </c>
      <c r="F231" s="278" t="s">
        <v>1034</v>
      </c>
      <c r="G231" s="279" t="s">
        <v>154</v>
      </c>
      <c r="H231" s="280">
        <v>2.02</v>
      </c>
      <c r="I231" s="281"/>
      <c r="J231" s="282">
        <f>ROUND(I231*H231,2)</f>
        <v>0</v>
      </c>
      <c r="K231" s="278" t="s">
        <v>21</v>
      </c>
      <c r="L231" s="283"/>
      <c r="M231" s="284" t="s">
        <v>21</v>
      </c>
      <c r="N231" s="285" t="s">
        <v>45</v>
      </c>
      <c r="O231" s="48"/>
      <c r="P231" s="234">
        <f>O231*H231</f>
        <v>0</v>
      </c>
      <c r="Q231" s="234">
        <v>2.3100000000000001</v>
      </c>
      <c r="R231" s="234">
        <f>Q231*H231</f>
        <v>4.6661999999999999</v>
      </c>
      <c r="S231" s="234">
        <v>0</v>
      </c>
      <c r="T231" s="235">
        <f>S231*H231</f>
        <v>0</v>
      </c>
      <c r="AR231" s="25" t="s">
        <v>155</v>
      </c>
      <c r="AT231" s="25" t="s">
        <v>447</v>
      </c>
      <c r="AU231" s="25" t="s">
        <v>84</v>
      </c>
      <c r="AY231" s="25" t="s">
        <v>139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25" t="s">
        <v>82</v>
      </c>
      <c r="BK231" s="236">
        <f>ROUND(I231*H231,2)</f>
        <v>0</v>
      </c>
      <c r="BL231" s="25" t="s">
        <v>144</v>
      </c>
      <c r="BM231" s="25" t="s">
        <v>1035</v>
      </c>
    </row>
    <row r="232" s="1" customFormat="1" ht="16.5" customHeight="1">
      <c r="B232" s="47"/>
      <c r="C232" s="276" t="s">
        <v>388</v>
      </c>
      <c r="D232" s="276" t="s">
        <v>447</v>
      </c>
      <c r="E232" s="277" t="s">
        <v>1036</v>
      </c>
      <c r="F232" s="278" t="s">
        <v>1037</v>
      </c>
      <c r="G232" s="279" t="s">
        <v>154</v>
      </c>
      <c r="H232" s="280">
        <v>14</v>
      </c>
      <c r="I232" s="281"/>
      <c r="J232" s="282">
        <f>ROUND(I232*H232,2)</f>
        <v>0</v>
      </c>
      <c r="K232" s="278" t="s">
        <v>21</v>
      </c>
      <c r="L232" s="283"/>
      <c r="M232" s="284" t="s">
        <v>21</v>
      </c>
      <c r="N232" s="285" t="s">
        <v>45</v>
      </c>
      <c r="O232" s="48"/>
      <c r="P232" s="234">
        <f>O232*H232</f>
        <v>0</v>
      </c>
      <c r="Q232" s="234">
        <v>0.002</v>
      </c>
      <c r="R232" s="234">
        <f>Q232*H232</f>
        <v>0.028000000000000001</v>
      </c>
      <c r="S232" s="234">
        <v>0</v>
      </c>
      <c r="T232" s="235">
        <f>S232*H232</f>
        <v>0</v>
      </c>
      <c r="AR232" s="25" t="s">
        <v>155</v>
      </c>
      <c r="AT232" s="25" t="s">
        <v>447</v>
      </c>
      <c r="AU232" s="25" t="s">
        <v>84</v>
      </c>
      <c r="AY232" s="25" t="s">
        <v>139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25" t="s">
        <v>82</v>
      </c>
      <c r="BK232" s="236">
        <f>ROUND(I232*H232,2)</f>
        <v>0</v>
      </c>
      <c r="BL232" s="25" t="s">
        <v>144</v>
      </c>
      <c r="BM232" s="25" t="s">
        <v>1038</v>
      </c>
    </row>
    <row r="233" s="1" customFormat="1" ht="16.5" customHeight="1">
      <c r="B233" s="47"/>
      <c r="C233" s="276" t="s">
        <v>263</v>
      </c>
      <c r="D233" s="276" t="s">
        <v>447</v>
      </c>
      <c r="E233" s="277" t="s">
        <v>1039</v>
      </c>
      <c r="F233" s="278" t="s">
        <v>1040</v>
      </c>
      <c r="G233" s="279" t="s">
        <v>154</v>
      </c>
      <c r="H233" s="280">
        <v>3.0299999999999998</v>
      </c>
      <c r="I233" s="281"/>
      <c r="J233" s="282">
        <f>ROUND(I233*H233,2)</f>
        <v>0</v>
      </c>
      <c r="K233" s="278" t="s">
        <v>21</v>
      </c>
      <c r="L233" s="283"/>
      <c r="M233" s="284" t="s">
        <v>21</v>
      </c>
      <c r="N233" s="285" t="s">
        <v>45</v>
      </c>
      <c r="O233" s="48"/>
      <c r="P233" s="234">
        <f>O233*H233</f>
        <v>0</v>
      </c>
      <c r="Q233" s="234">
        <v>0.25</v>
      </c>
      <c r="R233" s="234">
        <f>Q233*H233</f>
        <v>0.75749999999999995</v>
      </c>
      <c r="S233" s="234">
        <v>0</v>
      </c>
      <c r="T233" s="235">
        <f>S233*H233</f>
        <v>0</v>
      </c>
      <c r="AR233" s="25" t="s">
        <v>155</v>
      </c>
      <c r="AT233" s="25" t="s">
        <v>447</v>
      </c>
      <c r="AU233" s="25" t="s">
        <v>84</v>
      </c>
      <c r="AY233" s="25" t="s">
        <v>139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25" t="s">
        <v>82</v>
      </c>
      <c r="BK233" s="236">
        <f>ROUND(I233*H233,2)</f>
        <v>0</v>
      </c>
      <c r="BL233" s="25" t="s">
        <v>144</v>
      </c>
      <c r="BM233" s="25" t="s">
        <v>1041</v>
      </c>
    </row>
    <row r="234" s="1" customFormat="1" ht="16.5" customHeight="1">
      <c r="B234" s="47"/>
      <c r="C234" s="276" t="s">
        <v>395</v>
      </c>
      <c r="D234" s="276" t="s">
        <v>447</v>
      </c>
      <c r="E234" s="277" t="s">
        <v>1042</v>
      </c>
      <c r="F234" s="278" t="s">
        <v>1043</v>
      </c>
      <c r="G234" s="279" t="s">
        <v>154</v>
      </c>
      <c r="H234" s="280">
        <v>4.04</v>
      </c>
      <c r="I234" s="281"/>
      <c r="J234" s="282">
        <f>ROUND(I234*H234,2)</f>
        <v>0</v>
      </c>
      <c r="K234" s="278" t="s">
        <v>21</v>
      </c>
      <c r="L234" s="283"/>
      <c r="M234" s="284" t="s">
        <v>21</v>
      </c>
      <c r="N234" s="285" t="s">
        <v>45</v>
      </c>
      <c r="O234" s="48"/>
      <c r="P234" s="234">
        <f>O234*H234</f>
        <v>0</v>
      </c>
      <c r="Q234" s="234">
        <v>0.5</v>
      </c>
      <c r="R234" s="234">
        <f>Q234*H234</f>
        <v>2.02</v>
      </c>
      <c r="S234" s="234">
        <v>0</v>
      </c>
      <c r="T234" s="235">
        <f>S234*H234</f>
        <v>0</v>
      </c>
      <c r="AR234" s="25" t="s">
        <v>155</v>
      </c>
      <c r="AT234" s="25" t="s">
        <v>447</v>
      </c>
      <c r="AU234" s="25" t="s">
        <v>84</v>
      </c>
      <c r="AY234" s="25" t="s">
        <v>139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25" t="s">
        <v>82</v>
      </c>
      <c r="BK234" s="236">
        <f>ROUND(I234*H234,2)</f>
        <v>0</v>
      </c>
      <c r="BL234" s="25" t="s">
        <v>144</v>
      </c>
      <c r="BM234" s="25" t="s">
        <v>1044</v>
      </c>
    </row>
    <row r="235" s="1" customFormat="1" ht="16.5" customHeight="1">
      <c r="B235" s="47"/>
      <c r="C235" s="276" t="s">
        <v>267</v>
      </c>
      <c r="D235" s="276" t="s">
        <v>447</v>
      </c>
      <c r="E235" s="277" t="s">
        <v>1045</v>
      </c>
      <c r="F235" s="278" t="s">
        <v>1046</v>
      </c>
      <c r="G235" s="279" t="s">
        <v>154</v>
      </c>
      <c r="H235" s="280">
        <v>3.0299999999999998</v>
      </c>
      <c r="I235" s="281"/>
      <c r="J235" s="282">
        <f>ROUND(I235*H235,2)</f>
        <v>0</v>
      </c>
      <c r="K235" s="278" t="s">
        <v>21</v>
      </c>
      <c r="L235" s="283"/>
      <c r="M235" s="284" t="s">
        <v>21</v>
      </c>
      <c r="N235" s="285" t="s">
        <v>45</v>
      </c>
      <c r="O235" s="48"/>
      <c r="P235" s="234">
        <f>O235*H235</f>
        <v>0</v>
      </c>
      <c r="Q235" s="234">
        <v>1</v>
      </c>
      <c r="R235" s="234">
        <f>Q235*H235</f>
        <v>3.0299999999999998</v>
      </c>
      <c r="S235" s="234">
        <v>0</v>
      </c>
      <c r="T235" s="235">
        <f>S235*H235</f>
        <v>0</v>
      </c>
      <c r="AR235" s="25" t="s">
        <v>155</v>
      </c>
      <c r="AT235" s="25" t="s">
        <v>447</v>
      </c>
      <c r="AU235" s="25" t="s">
        <v>84</v>
      </c>
      <c r="AY235" s="25" t="s">
        <v>139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25" t="s">
        <v>82</v>
      </c>
      <c r="BK235" s="236">
        <f>ROUND(I235*H235,2)</f>
        <v>0</v>
      </c>
      <c r="BL235" s="25" t="s">
        <v>144</v>
      </c>
      <c r="BM235" s="25" t="s">
        <v>1047</v>
      </c>
    </row>
    <row r="236" s="1" customFormat="1" ht="16.5" customHeight="1">
      <c r="B236" s="47"/>
      <c r="C236" s="276" t="s">
        <v>402</v>
      </c>
      <c r="D236" s="276" t="s">
        <v>447</v>
      </c>
      <c r="E236" s="277" t="s">
        <v>1048</v>
      </c>
      <c r="F236" s="278" t="s">
        <v>1049</v>
      </c>
      <c r="G236" s="279" t="s">
        <v>154</v>
      </c>
      <c r="H236" s="280">
        <v>4.04</v>
      </c>
      <c r="I236" s="281"/>
      <c r="J236" s="282">
        <f>ROUND(I236*H236,2)</f>
        <v>0</v>
      </c>
      <c r="K236" s="278" t="s">
        <v>21</v>
      </c>
      <c r="L236" s="283"/>
      <c r="M236" s="284" t="s">
        <v>21</v>
      </c>
      <c r="N236" s="285" t="s">
        <v>45</v>
      </c>
      <c r="O236" s="48"/>
      <c r="P236" s="234">
        <f>O236*H236</f>
        <v>0</v>
      </c>
      <c r="Q236" s="234">
        <v>0.58499999999999996</v>
      </c>
      <c r="R236" s="234">
        <f>Q236*H236</f>
        <v>2.3633999999999999</v>
      </c>
      <c r="S236" s="234">
        <v>0</v>
      </c>
      <c r="T236" s="235">
        <f>S236*H236</f>
        <v>0</v>
      </c>
      <c r="AR236" s="25" t="s">
        <v>155</v>
      </c>
      <c r="AT236" s="25" t="s">
        <v>447</v>
      </c>
      <c r="AU236" s="25" t="s">
        <v>84</v>
      </c>
      <c r="AY236" s="25" t="s">
        <v>139</v>
      </c>
      <c r="BE236" s="236">
        <f>IF(N236="základní",J236,0)</f>
        <v>0</v>
      </c>
      <c r="BF236" s="236">
        <f>IF(N236="snížená",J236,0)</f>
        <v>0</v>
      </c>
      <c r="BG236" s="236">
        <f>IF(N236="zákl. přenesená",J236,0)</f>
        <v>0</v>
      </c>
      <c r="BH236" s="236">
        <f>IF(N236="sníž. přenesená",J236,0)</f>
        <v>0</v>
      </c>
      <c r="BI236" s="236">
        <f>IF(N236="nulová",J236,0)</f>
        <v>0</v>
      </c>
      <c r="BJ236" s="25" t="s">
        <v>82</v>
      </c>
      <c r="BK236" s="236">
        <f>ROUND(I236*H236,2)</f>
        <v>0</v>
      </c>
      <c r="BL236" s="25" t="s">
        <v>144</v>
      </c>
      <c r="BM236" s="25" t="s">
        <v>1050</v>
      </c>
    </row>
    <row r="237" s="1" customFormat="1" ht="16.5" customHeight="1">
      <c r="B237" s="47"/>
      <c r="C237" s="276" t="s">
        <v>270</v>
      </c>
      <c r="D237" s="276" t="s">
        <v>447</v>
      </c>
      <c r="E237" s="277" t="s">
        <v>1051</v>
      </c>
      <c r="F237" s="278" t="s">
        <v>1052</v>
      </c>
      <c r="G237" s="279" t="s">
        <v>154</v>
      </c>
      <c r="H237" s="280">
        <v>2.02</v>
      </c>
      <c r="I237" s="281"/>
      <c r="J237" s="282">
        <f>ROUND(I237*H237,2)</f>
        <v>0</v>
      </c>
      <c r="K237" s="278" t="s">
        <v>21</v>
      </c>
      <c r="L237" s="283"/>
      <c r="M237" s="284" t="s">
        <v>21</v>
      </c>
      <c r="N237" s="285" t="s">
        <v>45</v>
      </c>
      <c r="O237" s="48"/>
      <c r="P237" s="234">
        <f>O237*H237</f>
        <v>0</v>
      </c>
      <c r="Q237" s="234">
        <v>0.068000000000000005</v>
      </c>
      <c r="R237" s="234">
        <f>Q237*H237</f>
        <v>0.13736000000000001</v>
      </c>
      <c r="S237" s="234">
        <v>0</v>
      </c>
      <c r="T237" s="235">
        <f>S237*H237</f>
        <v>0</v>
      </c>
      <c r="AR237" s="25" t="s">
        <v>155</v>
      </c>
      <c r="AT237" s="25" t="s">
        <v>447</v>
      </c>
      <c r="AU237" s="25" t="s">
        <v>84</v>
      </c>
      <c r="AY237" s="25" t="s">
        <v>139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25" t="s">
        <v>82</v>
      </c>
      <c r="BK237" s="236">
        <f>ROUND(I237*H237,2)</f>
        <v>0</v>
      </c>
      <c r="BL237" s="25" t="s">
        <v>144</v>
      </c>
      <c r="BM237" s="25" t="s">
        <v>1053</v>
      </c>
    </row>
    <row r="238" s="1" customFormat="1" ht="16.5" customHeight="1">
      <c r="B238" s="47"/>
      <c r="C238" s="276" t="s">
        <v>795</v>
      </c>
      <c r="D238" s="276" t="s">
        <v>447</v>
      </c>
      <c r="E238" s="277" t="s">
        <v>1054</v>
      </c>
      <c r="F238" s="278" t="s">
        <v>1055</v>
      </c>
      <c r="G238" s="279" t="s">
        <v>154</v>
      </c>
      <c r="H238" s="280">
        <v>3.0299999999999998</v>
      </c>
      <c r="I238" s="281"/>
      <c r="J238" s="282">
        <f>ROUND(I238*H238,2)</f>
        <v>0</v>
      </c>
      <c r="K238" s="278" t="s">
        <v>21</v>
      </c>
      <c r="L238" s="283"/>
      <c r="M238" s="284" t="s">
        <v>21</v>
      </c>
      <c r="N238" s="285" t="s">
        <v>45</v>
      </c>
      <c r="O238" s="48"/>
      <c r="P238" s="234">
        <f>O238*H238</f>
        <v>0</v>
      </c>
      <c r="Q238" s="234">
        <v>0.053999999999999999</v>
      </c>
      <c r="R238" s="234">
        <f>Q238*H238</f>
        <v>0.16361999999999999</v>
      </c>
      <c r="S238" s="234">
        <v>0</v>
      </c>
      <c r="T238" s="235">
        <f>S238*H238</f>
        <v>0</v>
      </c>
      <c r="AR238" s="25" t="s">
        <v>155</v>
      </c>
      <c r="AT238" s="25" t="s">
        <v>447</v>
      </c>
      <c r="AU238" s="25" t="s">
        <v>84</v>
      </c>
      <c r="AY238" s="25" t="s">
        <v>139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25" t="s">
        <v>82</v>
      </c>
      <c r="BK238" s="236">
        <f>ROUND(I238*H238,2)</f>
        <v>0</v>
      </c>
      <c r="BL238" s="25" t="s">
        <v>144</v>
      </c>
      <c r="BM238" s="25" t="s">
        <v>1056</v>
      </c>
    </row>
    <row r="239" s="1" customFormat="1" ht="16.5" customHeight="1">
      <c r="B239" s="47"/>
      <c r="C239" s="276" t="s">
        <v>274</v>
      </c>
      <c r="D239" s="276" t="s">
        <v>447</v>
      </c>
      <c r="E239" s="277" t="s">
        <v>1057</v>
      </c>
      <c r="F239" s="278" t="s">
        <v>1058</v>
      </c>
      <c r="G239" s="279" t="s">
        <v>154</v>
      </c>
      <c r="H239" s="280">
        <v>2.02</v>
      </c>
      <c r="I239" s="281"/>
      <c r="J239" s="282">
        <f>ROUND(I239*H239,2)</f>
        <v>0</v>
      </c>
      <c r="K239" s="278" t="s">
        <v>21</v>
      </c>
      <c r="L239" s="283"/>
      <c r="M239" s="284" t="s">
        <v>21</v>
      </c>
      <c r="N239" s="285" t="s">
        <v>45</v>
      </c>
      <c r="O239" s="48"/>
      <c r="P239" s="234">
        <f>O239*H239</f>
        <v>0</v>
      </c>
      <c r="Q239" s="234">
        <v>0.068000000000000005</v>
      </c>
      <c r="R239" s="234">
        <f>Q239*H239</f>
        <v>0.13736000000000001</v>
      </c>
      <c r="S239" s="234">
        <v>0</v>
      </c>
      <c r="T239" s="235">
        <f>S239*H239</f>
        <v>0</v>
      </c>
      <c r="AR239" s="25" t="s">
        <v>155</v>
      </c>
      <c r="AT239" s="25" t="s">
        <v>447</v>
      </c>
      <c r="AU239" s="25" t="s">
        <v>84</v>
      </c>
      <c r="AY239" s="25" t="s">
        <v>139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25" t="s">
        <v>82</v>
      </c>
      <c r="BK239" s="236">
        <f>ROUND(I239*H239,2)</f>
        <v>0</v>
      </c>
      <c r="BL239" s="25" t="s">
        <v>144</v>
      </c>
      <c r="BM239" s="25" t="s">
        <v>1059</v>
      </c>
    </row>
    <row r="240" s="1" customFormat="1" ht="16.5" customHeight="1">
      <c r="B240" s="47"/>
      <c r="C240" s="225" t="s">
        <v>803</v>
      </c>
      <c r="D240" s="225" t="s">
        <v>140</v>
      </c>
      <c r="E240" s="226" t="s">
        <v>1060</v>
      </c>
      <c r="F240" s="227" t="s">
        <v>1061</v>
      </c>
      <c r="G240" s="228" t="s">
        <v>154</v>
      </c>
      <c r="H240" s="229">
        <v>2</v>
      </c>
      <c r="I240" s="230"/>
      <c r="J240" s="231">
        <f>ROUND(I240*H240,2)</f>
        <v>0</v>
      </c>
      <c r="K240" s="227" t="s">
        <v>21</v>
      </c>
      <c r="L240" s="73"/>
      <c r="M240" s="232" t="s">
        <v>21</v>
      </c>
      <c r="N240" s="233" t="s">
        <v>45</v>
      </c>
      <c r="O240" s="48"/>
      <c r="P240" s="234">
        <f>O240*H240</f>
        <v>0</v>
      </c>
      <c r="Q240" s="234">
        <v>0.34089999999999998</v>
      </c>
      <c r="R240" s="234">
        <f>Q240*H240</f>
        <v>0.68179999999999996</v>
      </c>
      <c r="S240" s="234">
        <v>0</v>
      </c>
      <c r="T240" s="235">
        <f>S240*H240</f>
        <v>0</v>
      </c>
      <c r="AR240" s="25" t="s">
        <v>144</v>
      </c>
      <c r="AT240" s="25" t="s">
        <v>140</v>
      </c>
      <c r="AU240" s="25" t="s">
        <v>84</v>
      </c>
      <c r="AY240" s="25" t="s">
        <v>139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25" t="s">
        <v>82</v>
      </c>
      <c r="BK240" s="236">
        <f>ROUND(I240*H240,2)</f>
        <v>0</v>
      </c>
      <c r="BL240" s="25" t="s">
        <v>144</v>
      </c>
      <c r="BM240" s="25" t="s">
        <v>1062</v>
      </c>
    </row>
    <row r="241" s="1" customFormat="1" ht="25.5" customHeight="1">
      <c r="B241" s="47"/>
      <c r="C241" s="225" t="s">
        <v>277</v>
      </c>
      <c r="D241" s="225" t="s">
        <v>140</v>
      </c>
      <c r="E241" s="226" t="s">
        <v>1063</v>
      </c>
      <c r="F241" s="227" t="s">
        <v>1064</v>
      </c>
      <c r="G241" s="228" t="s">
        <v>154</v>
      </c>
      <c r="H241" s="229">
        <v>2</v>
      </c>
      <c r="I241" s="230"/>
      <c r="J241" s="231">
        <f>ROUND(I241*H241,2)</f>
        <v>0</v>
      </c>
      <c r="K241" s="227" t="s">
        <v>21</v>
      </c>
      <c r="L241" s="73"/>
      <c r="M241" s="232" t="s">
        <v>21</v>
      </c>
      <c r="N241" s="233" t="s">
        <v>45</v>
      </c>
      <c r="O241" s="48"/>
      <c r="P241" s="234">
        <f>O241*H241</f>
        <v>0</v>
      </c>
      <c r="Q241" s="234">
        <v>0.0117</v>
      </c>
      <c r="R241" s="234">
        <f>Q241*H241</f>
        <v>0.023400000000000001</v>
      </c>
      <c r="S241" s="234">
        <v>0</v>
      </c>
      <c r="T241" s="235">
        <f>S241*H241</f>
        <v>0</v>
      </c>
      <c r="AR241" s="25" t="s">
        <v>144</v>
      </c>
      <c r="AT241" s="25" t="s">
        <v>140</v>
      </c>
      <c r="AU241" s="25" t="s">
        <v>84</v>
      </c>
      <c r="AY241" s="25" t="s">
        <v>139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25" t="s">
        <v>82</v>
      </c>
      <c r="BK241" s="236">
        <f>ROUND(I241*H241,2)</f>
        <v>0</v>
      </c>
      <c r="BL241" s="25" t="s">
        <v>144</v>
      </c>
      <c r="BM241" s="25" t="s">
        <v>1065</v>
      </c>
    </row>
    <row r="242" s="1" customFormat="1" ht="25.5" customHeight="1">
      <c r="B242" s="47"/>
      <c r="C242" s="276" t="s">
        <v>810</v>
      </c>
      <c r="D242" s="276" t="s">
        <v>447</v>
      </c>
      <c r="E242" s="277" t="s">
        <v>1066</v>
      </c>
      <c r="F242" s="278" t="s">
        <v>1067</v>
      </c>
      <c r="G242" s="279" t="s">
        <v>154</v>
      </c>
      <c r="H242" s="280">
        <v>2.02</v>
      </c>
      <c r="I242" s="281"/>
      <c r="J242" s="282">
        <f>ROUND(I242*H242,2)</f>
        <v>0</v>
      </c>
      <c r="K242" s="278" t="s">
        <v>21</v>
      </c>
      <c r="L242" s="283"/>
      <c r="M242" s="284" t="s">
        <v>21</v>
      </c>
      <c r="N242" s="285" t="s">
        <v>45</v>
      </c>
      <c r="O242" s="48"/>
      <c r="P242" s="234">
        <f>O242*H242</f>
        <v>0</v>
      </c>
      <c r="Q242" s="234">
        <v>0.027</v>
      </c>
      <c r="R242" s="234">
        <f>Q242*H242</f>
        <v>0.054539999999999998</v>
      </c>
      <c r="S242" s="234">
        <v>0</v>
      </c>
      <c r="T242" s="235">
        <f>S242*H242</f>
        <v>0</v>
      </c>
      <c r="AR242" s="25" t="s">
        <v>155</v>
      </c>
      <c r="AT242" s="25" t="s">
        <v>447</v>
      </c>
      <c r="AU242" s="25" t="s">
        <v>84</v>
      </c>
      <c r="AY242" s="25" t="s">
        <v>139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25" t="s">
        <v>82</v>
      </c>
      <c r="BK242" s="236">
        <f>ROUND(I242*H242,2)</f>
        <v>0</v>
      </c>
      <c r="BL242" s="25" t="s">
        <v>144</v>
      </c>
      <c r="BM242" s="25" t="s">
        <v>1068</v>
      </c>
    </row>
    <row r="243" s="1" customFormat="1" ht="16.5" customHeight="1">
      <c r="B243" s="47"/>
      <c r="C243" s="276" t="s">
        <v>281</v>
      </c>
      <c r="D243" s="276" t="s">
        <v>447</v>
      </c>
      <c r="E243" s="277" t="s">
        <v>1069</v>
      </c>
      <c r="F243" s="278" t="s">
        <v>1070</v>
      </c>
      <c r="G243" s="279" t="s">
        <v>154</v>
      </c>
      <c r="H243" s="280">
        <v>2.02</v>
      </c>
      <c r="I243" s="281"/>
      <c r="J243" s="282">
        <f>ROUND(I243*H243,2)</f>
        <v>0</v>
      </c>
      <c r="K243" s="278" t="s">
        <v>21</v>
      </c>
      <c r="L243" s="283"/>
      <c r="M243" s="284" t="s">
        <v>21</v>
      </c>
      <c r="N243" s="285" t="s">
        <v>45</v>
      </c>
      <c r="O243" s="48"/>
      <c r="P243" s="234">
        <f>O243*H243</f>
        <v>0</v>
      </c>
      <c r="Q243" s="234">
        <v>0.111</v>
      </c>
      <c r="R243" s="234">
        <f>Q243*H243</f>
        <v>0.22422</v>
      </c>
      <c r="S243" s="234">
        <v>0</v>
      </c>
      <c r="T243" s="235">
        <f>S243*H243</f>
        <v>0</v>
      </c>
      <c r="AR243" s="25" t="s">
        <v>155</v>
      </c>
      <c r="AT243" s="25" t="s">
        <v>447</v>
      </c>
      <c r="AU243" s="25" t="s">
        <v>84</v>
      </c>
      <c r="AY243" s="25" t="s">
        <v>139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25" t="s">
        <v>82</v>
      </c>
      <c r="BK243" s="236">
        <f>ROUND(I243*H243,2)</f>
        <v>0</v>
      </c>
      <c r="BL243" s="25" t="s">
        <v>144</v>
      </c>
      <c r="BM243" s="25" t="s">
        <v>1071</v>
      </c>
    </row>
    <row r="244" s="1" customFormat="1" ht="25.5" customHeight="1">
      <c r="B244" s="47"/>
      <c r="C244" s="276" t="s">
        <v>817</v>
      </c>
      <c r="D244" s="276" t="s">
        <v>447</v>
      </c>
      <c r="E244" s="277" t="s">
        <v>1072</v>
      </c>
      <c r="F244" s="278" t="s">
        <v>1073</v>
      </c>
      <c r="G244" s="279" t="s">
        <v>154</v>
      </c>
      <c r="H244" s="280">
        <v>2.02</v>
      </c>
      <c r="I244" s="281"/>
      <c r="J244" s="282">
        <f>ROUND(I244*H244,2)</f>
        <v>0</v>
      </c>
      <c r="K244" s="278" t="s">
        <v>21</v>
      </c>
      <c r="L244" s="283"/>
      <c r="M244" s="284" t="s">
        <v>21</v>
      </c>
      <c r="N244" s="285" t="s">
        <v>45</v>
      </c>
      <c r="O244" s="48"/>
      <c r="P244" s="234">
        <f>O244*H244</f>
        <v>0</v>
      </c>
      <c r="Q244" s="234">
        <v>0.080000000000000002</v>
      </c>
      <c r="R244" s="234">
        <f>Q244*H244</f>
        <v>0.16159999999999999</v>
      </c>
      <c r="S244" s="234">
        <v>0</v>
      </c>
      <c r="T244" s="235">
        <f>S244*H244</f>
        <v>0</v>
      </c>
      <c r="AR244" s="25" t="s">
        <v>155</v>
      </c>
      <c r="AT244" s="25" t="s">
        <v>447</v>
      </c>
      <c r="AU244" s="25" t="s">
        <v>84</v>
      </c>
      <c r="AY244" s="25" t="s">
        <v>139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25" t="s">
        <v>82</v>
      </c>
      <c r="BK244" s="236">
        <f>ROUND(I244*H244,2)</f>
        <v>0</v>
      </c>
      <c r="BL244" s="25" t="s">
        <v>144</v>
      </c>
      <c r="BM244" s="25" t="s">
        <v>1074</v>
      </c>
    </row>
    <row r="245" s="1" customFormat="1" ht="16.5" customHeight="1">
      <c r="B245" s="47"/>
      <c r="C245" s="276" t="s">
        <v>284</v>
      </c>
      <c r="D245" s="276" t="s">
        <v>447</v>
      </c>
      <c r="E245" s="277" t="s">
        <v>1075</v>
      </c>
      <c r="F245" s="278" t="s">
        <v>1076</v>
      </c>
      <c r="G245" s="279" t="s">
        <v>154</v>
      </c>
      <c r="H245" s="280">
        <v>2.02</v>
      </c>
      <c r="I245" s="281"/>
      <c r="J245" s="282">
        <f>ROUND(I245*H245,2)</f>
        <v>0</v>
      </c>
      <c r="K245" s="278" t="s">
        <v>21</v>
      </c>
      <c r="L245" s="283"/>
      <c r="M245" s="284" t="s">
        <v>21</v>
      </c>
      <c r="N245" s="285" t="s">
        <v>45</v>
      </c>
      <c r="O245" s="48"/>
      <c r="P245" s="234">
        <f>O245*H245</f>
        <v>0</v>
      </c>
      <c r="Q245" s="234">
        <v>0.071999999999999995</v>
      </c>
      <c r="R245" s="234">
        <f>Q245*H245</f>
        <v>0.14543999999999999</v>
      </c>
      <c r="S245" s="234">
        <v>0</v>
      </c>
      <c r="T245" s="235">
        <f>S245*H245</f>
        <v>0</v>
      </c>
      <c r="AR245" s="25" t="s">
        <v>155</v>
      </c>
      <c r="AT245" s="25" t="s">
        <v>447</v>
      </c>
      <c r="AU245" s="25" t="s">
        <v>84</v>
      </c>
      <c r="AY245" s="25" t="s">
        <v>139</v>
      </c>
      <c r="BE245" s="236">
        <f>IF(N245="základní",J245,0)</f>
        <v>0</v>
      </c>
      <c r="BF245" s="236">
        <f>IF(N245="snížená",J245,0)</f>
        <v>0</v>
      </c>
      <c r="BG245" s="236">
        <f>IF(N245="zákl. přenesená",J245,0)</f>
        <v>0</v>
      </c>
      <c r="BH245" s="236">
        <f>IF(N245="sníž. přenesená",J245,0)</f>
        <v>0</v>
      </c>
      <c r="BI245" s="236">
        <f>IF(N245="nulová",J245,0)</f>
        <v>0</v>
      </c>
      <c r="BJ245" s="25" t="s">
        <v>82</v>
      </c>
      <c r="BK245" s="236">
        <f>ROUND(I245*H245,2)</f>
        <v>0</v>
      </c>
      <c r="BL245" s="25" t="s">
        <v>144</v>
      </c>
      <c r="BM245" s="25" t="s">
        <v>1077</v>
      </c>
    </row>
    <row r="246" s="1" customFormat="1" ht="16.5" customHeight="1">
      <c r="B246" s="47"/>
      <c r="C246" s="276" t="s">
        <v>827</v>
      </c>
      <c r="D246" s="276" t="s">
        <v>447</v>
      </c>
      <c r="E246" s="277" t="s">
        <v>1078</v>
      </c>
      <c r="F246" s="278" t="s">
        <v>1079</v>
      </c>
      <c r="G246" s="279" t="s">
        <v>154</v>
      </c>
      <c r="H246" s="280">
        <v>2</v>
      </c>
      <c r="I246" s="281"/>
      <c r="J246" s="282">
        <f>ROUND(I246*H246,2)</f>
        <v>0</v>
      </c>
      <c r="K246" s="278" t="s">
        <v>21</v>
      </c>
      <c r="L246" s="283"/>
      <c r="M246" s="284" t="s">
        <v>21</v>
      </c>
      <c r="N246" s="285" t="s">
        <v>45</v>
      </c>
      <c r="O246" s="48"/>
      <c r="P246" s="234">
        <f>O246*H246</f>
        <v>0</v>
      </c>
      <c r="Q246" s="234">
        <v>0.0060000000000000001</v>
      </c>
      <c r="R246" s="234">
        <f>Q246*H246</f>
        <v>0.012</v>
      </c>
      <c r="S246" s="234">
        <v>0</v>
      </c>
      <c r="T246" s="235">
        <f>S246*H246</f>
        <v>0</v>
      </c>
      <c r="AR246" s="25" t="s">
        <v>155</v>
      </c>
      <c r="AT246" s="25" t="s">
        <v>447</v>
      </c>
      <c r="AU246" s="25" t="s">
        <v>84</v>
      </c>
      <c r="AY246" s="25" t="s">
        <v>139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25" t="s">
        <v>82</v>
      </c>
      <c r="BK246" s="236">
        <f>ROUND(I246*H246,2)</f>
        <v>0</v>
      </c>
      <c r="BL246" s="25" t="s">
        <v>144</v>
      </c>
      <c r="BM246" s="25" t="s">
        <v>1080</v>
      </c>
    </row>
    <row r="247" s="1" customFormat="1" ht="16.5" customHeight="1">
      <c r="B247" s="47"/>
      <c r="C247" s="276" t="s">
        <v>288</v>
      </c>
      <c r="D247" s="276" t="s">
        <v>447</v>
      </c>
      <c r="E247" s="277" t="s">
        <v>1081</v>
      </c>
      <c r="F247" s="278" t="s">
        <v>1082</v>
      </c>
      <c r="G247" s="279" t="s">
        <v>154</v>
      </c>
      <c r="H247" s="280">
        <v>2</v>
      </c>
      <c r="I247" s="281"/>
      <c r="J247" s="282">
        <f>ROUND(I247*H247,2)</f>
        <v>0</v>
      </c>
      <c r="K247" s="278" t="s">
        <v>21</v>
      </c>
      <c r="L247" s="283"/>
      <c r="M247" s="284" t="s">
        <v>21</v>
      </c>
      <c r="N247" s="285" t="s">
        <v>45</v>
      </c>
      <c r="O247" s="48"/>
      <c r="P247" s="234">
        <f>O247*H247</f>
        <v>0</v>
      </c>
      <c r="Q247" s="234">
        <v>0.059999999999999998</v>
      </c>
      <c r="R247" s="234">
        <f>Q247*H247</f>
        <v>0.12</v>
      </c>
      <c r="S247" s="234">
        <v>0</v>
      </c>
      <c r="T247" s="235">
        <f>S247*H247</f>
        <v>0</v>
      </c>
      <c r="AR247" s="25" t="s">
        <v>155</v>
      </c>
      <c r="AT247" s="25" t="s">
        <v>447</v>
      </c>
      <c r="AU247" s="25" t="s">
        <v>84</v>
      </c>
      <c r="AY247" s="25" t="s">
        <v>139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25" t="s">
        <v>82</v>
      </c>
      <c r="BK247" s="236">
        <f>ROUND(I247*H247,2)</f>
        <v>0</v>
      </c>
      <c r="BL247" s="25" t="s">
        <v>144</v>
      </c>
      <c r="BM247" s="25" t="s">
        <v>1083</v>
      </c>
    </row>
    <row r="248" s="1" customFormat="1" ht="16.5" customHeight="1">
      <c r="B248" s="47"/>
      <c r="C248" s="276" t="s">
        <v>836</v>
      </c>
      <c r="D248" s="276" t="s">
        <v>447</v>
      </c>
      <c r="E248" s="277" t="s">
        <v>1084</v>
      </c>
      <c r="F248" s="278" t="s">
        <v>1085</v>
      </c>
      <c r="G248" s="279" t="s">
        <v>154</v>
      </c>
      <c r="H248" s="280">
        <v>2</v>
      </c>
      <c r="I248" s="281"/>
      <c r="J248" s="282">
        <f>ROUND(I248*H248,2)</f>
        <v>0</v>
      </c>
      <c r="K248" s="278" t="s">
        <v>21</v>
      </c>
      <c r="L248" s="283"/>
      <c r="M248" s="284" t="s">
        <v>21</v>
      </c>
      <c r="N248" s="285" t="s">
        <v>45</v>
      </c>
      <c r="O248" s="48"/>
      <c r="P248" s="234">
        <f>O248*H248</f>
        <v>0</v>
      </c>
      <c r="Q248" s="234">
        <v>0.058000000000000003</v>
      </c>
      <c r="R248" s="234">
        <f>Q248*H248</f>
        <v>0.11600000000000001</v>
      </c>
      <c r="S248" s="234">
        <v>0</v>
      </c>
      <c r="T248" s="235">
        <f>S248*H248</f>
        <v>0</v>
      </c>
      <c r="AR248" s="25" t="s">
        <v>155</v>
      </c>
      <c r="AT248" s="25" t="s">
        <v>447</v>
      </c>
      <c r="AU248" s="25" t="s">
        <v>84</v>
      </c>
      <c r="AY248" s="25" t="s">
        <v>139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25" t="s">
        <v>82</v>
      </c>
      <c r="BK248" s="236">
        <f>ROUND(I248*H248,2)</f>
        <v>0</v>
      </c>
      <c r="BL248" s="25" t="s">
        <v>144</v>
      </c>
      <c r="BM248" s="25" t="s">
        <v>1086</v>
      </c>
    </row>
    <row r="249" s="1" customFormat="1" ht="25.5" customHeight="1">
      <c r="B249" s="47"/>
      <c r="C249" s="225" t="s">
        <v>291</v>
      </c>
      <c r="D249" s="225" t="s">
        <v>140</v>
      </c>
      <c r="E249" s="226" t="s">
        <v>1087</v>
      </c>
      <c r="F249" s="227" t="s">
        <v>1088</v>
      </c>
      <c r="G249" s="228" t="s">
        <v>154</v>
      </c>
      <c r="H249" s="229">
        <v>1</v>
      </c>
      <c r="I249" s="230"/>
      <c r="J249" s="231">
        <f>ROUND(I249*H249,2)</f>
        <v>0</v>
      </c>
      <c r="K249" s="227" t="s">
        <v>21</v>
      </c>
      <c r="L249" s="73"/>
      <c r="M249" s="232" t="s">
        <v>21</v>
      </c>
      <c r="N249" s="233" t="s">
        <v>45</v>
      </c>
      <c r="O249" s="48"/>
      <c r="P249" s="234">
        <f>O249*H249</f>
        <v>0</v>
      </c>
      <c r="Q249" s="234">
        <v>0</v>
      </c>
      <c r="R249" s="234">
        <f>Q249*H249</f>
        <v>0</v>
      </c>
      <c r="S249" s="234">
        <v>0.20000000000000001</v>
      </c>
      <c r="T249" s="235">
        <f>S249*H249</f>
        <v>0.20000000000000001</v>
      </c>
      <c r="AR249" s="25" t="s">
        <v>144</v>
      </c>
      <c r="AT249" s="25" t="s">
        <v>140</v>
      </c>
      <c r="AU249" s="25" t="s">
        <v>84</v>
      </c>
      <c r="AY249" s="25" t="s">
        <v>139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25" t="s">
        <v>82</v>
      </c>
      <c r="BK249" s="236">
        <f>ROUND(I249*H249,2)</f>
        <v>0</v>
      </c>
      <c r="BL249" s="25" t="s">
        <v>144</v>
      </c>
      <c r="BM249" s="25" t="s">
        <v>1089</v>
      </c>
    </row>
    <row r="250" s="10" customFormat="1" ht="29.88" customHeight="1">
      <c r="B250" s="211"/>
      <c r="C250" s="212"/>
      <c r="D250" s="213" t="s">
        <v>73</v>
      </c>
      <c r="E250" s="295" t="s">
        <v>170</v>
      </c>
      <c r="F250" s="295" t="s">
        <v>794</v>
      </c>
      <c r="G250" s="212"/>
      <c r="H250" s="212"/>
      <c r="I250" s="215"/>
      <c r="J250" s="296">
        <f>BK250</f>
        <v>0</v>
      </c>
      <c r="K250" s="212"/>
      <c r="L250" s="217"/>
      <c r="M250" s="218"/>
      <c r="N250" s="219"/>
      <c r="O250" s="219"/>
      <c r="P250" s="220">
        <f>SUM(P251:P256)</f>
        <v>0</v>
      </c>
      <c r="Q250" s="219"/>
      <c r="R250" s="220">
        <f>SUM(R251:R256)</f>
        <v>6.9999999999999994E-05</v>
      </c>
      <c r="S250" s="219"/>
      <c r="T250" s="221">
        <f>SUM(T251:T256)</f>
        <v>2.1669</v>
      </c>
      <c r="AR250" s="222" t="s">
        <v>82</v>
      </c>
      <c r="AT250" s="223" t="s">
        <v>73</v>
      </c>
      <c r="AU250" s="223" t="s">
        <v>82</v>
      </c>
      <c r="AY250" s="222" t="s">
        <v>139</v>
      </c>
      <c r="BK250" s="224">
        <f>SUM(BK251:BK256)</f>
        <v>0</v>
      </c>
    </row>
    <row r="251" s="1" customFormat="1" ht="16.5" customHeight="1">
      <c r="B251" s="47"/>
      <c r="C251" s="225" t="s">
        <v>1090</v>
      </c>
      <c r="D251" s="225" t="s">
        <v>140</v>
      </c>
      <c r="E251" s="226" t="s">
        <v>796</v>
      </c>
      <c r="F251" s="227" t="s">
        <v>797</v>
      </c>
      <c r="G251" s="228" t="s">
        <v>222</v>
      </c>
      <c r="H251" s="229">
        <v>51.200000000000003</v>
      </c>
      <c r="I251" s="230"/>
      <c r="J251" s="231">
        <f>ROUND(I251*H251,2)</f>
        <v>0</v>
      </c>
      <c r="K251" s="227" t="s">
        <v>21</v>
      </c>
      <c r="L251" s="73"/>
      <c r="M251" s="232" t="s">
        <v>21</v>
      </c>
      <c r="N251" s="233" t="s">
        <v>45</v>
      </c>
      <c r="O251" s="48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AR251" s="25" t="s">
        <v>144</v>
      </c>
      <c r="AT251" s="25" t="s">
        <v>140</v>
      </c>
      <c r="AU251" s="25" t="s">
        <v>84</v>
      </c>
      <c r="AY251" s="25" t="s">
        <v>139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25" t="s">
        <v>82</v>
      </c>
      <c r="BK251" s="236">
        <f>ROUND(I251*H251,2)</f>
        <v>0</v>
      </c>
      <c r="BL251" s="25" t="s">
        <v>144</v>
      </c>
      <c r="BM251" s="25" t="s">
        <v>1091</v>
      </c>
    </row>
    <row r="252" s="12" customFormat="1">
      <c r="B252" s="254"/>
      <c r="C252" s="255"/>
      <c r="D252" s="237" t="s">
        <v>421</v>
      </c>
      <c r="E252" s="256" t="s">
        <v>21</v>
      </c>
      <c r="F252" s="257" t="s">
        <v>951</v>
      </c>
      <c r="G252" s="255"/>
      <c r="H252" s="258">
        <v>51.200000000000003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421</v>
      </c>
      <c r="AU252" s="264" t="s">
        <v>84</v>
      </c>
      <c r="AV252" s="12" t="s">
        <v>84</v>
      </c>
      <c r="AW252" s="12" t="s">
        <v>38</v>
      </c>
      <c r="AX252" s="12" t="s">
        <v>82</v>
      </c>
      <c r="AY252" s="264" t="s">
        <v>139</v>
      </c>
    </row>
    <row r="253" s="1" customFormat="1" ht="16.5" customHeight="1">
      <c r="B253" s="47"/>
      <c r="C253" s="225" t="s">
        <v>295</v>
      </c>
      <c r="D253" s="225" t="s">
        <v>140</v>
      </c>
      <c r="E253" s="226" t="s">
        <v>799</v>
      </c>
      <c r="F253" s="227" t="s">
        <v>800</v>
      </c>
      <c r="G253" s="228" t="s">
        <v>222</v>
      </c>
      <c r="H253" s="229">
        <v>51.200000000000003</v>
      </c>
      <c r="I253" s="230"/>
      <c r="J253" s="231">
        <f>ROUND(I253*H253,2)</f>
        <v>0</v>
      </c>
      <c r="K253" s="227" t="s">
        <v>21</v>
      </c>
      <c r="L253" s="73"/>
      <c r="M253" s="232" t="s">
        <v>21</v>
      </c>
      <c r="N253" s="233" t="s">
        <v>45</v>
      </c>
      <c r="O253" s="48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AR253" s="25" t="s">
        <v>144</v>
      </c>
      <c r="AT253" s="25" t="s">
        <v>140</v>
      </c>
      <c r="AU253" s="25" t="s">
        <v>84</v>
      </c>
      <c r="AY253" s="25" t="s">
        <v>139</v>
      </c>
      <c r="BE253" s="236">
        <f>IF(N253="základní",J253,0)</f>
        <v>0</v>
      </c>
      <c r="BF253" s="236">
        <f>IF(N253="snížená",J253,0)</f>
        <v>0</v>
      </c>
      <c r="BG253" s="236">
        <f>IF(N253="zákl. přenesená",J253,0)</f>
        <v>0</v>
      </c>
      <c r="BH253" s="236">
        <f>IF(N253="sníž. přenesená",J253,0)</f>
        <v>0</v>
      </c>
      <c r="BI253" s="236">
        <f>IF(N253="nulová",J253,0)</f>
        <v>0</v>
      </c>
      <c r="BJ253" s="25" t="s">
        <v>82</v>
      </c>
      <c r="BK253" s="236">
        <f>ROUND(I253*H253,2)</f>
        <v>0</v>
      </c>
      <c r="BL253" s="25" t="s">
        <v>144</v>
      </c>
      <c r="BM253" s="25" t="s">
        <v>1092</v>
      </c>
    </row>
    <row r="254" s="1" customFormat="1" ht="16.5" customHeight="1">
      <c r="B254" s="47"/>
      <c r="C254" s="225" t="s">
        <v>1093</v>
      </c>
      <c r="D254" s="225" t="s">
        <v>140</v>
      </c>
      <c r="E254" s="226" t="s">
        <v>1094</v>
      </c>
      <c r="F254" s="227" t="s">
        <v>1095</v>
      </c>
      <c r="G254" s="228" t="s">
        <v>222</v>
      </c>
      <c r="H254" s="229">
        <v>23.300000000000001</v>
      </c>
      <c r="I254" s="230"/>
      <c r="J254" s="231">
        <f>ROUND(I254*H254,2)</f>
        <v>0</v>
      </c>
      <c r="K254" s="227" t="s">
        <v>21</v>
      </c>
      <c r="L254" s="73"/>
      <c r="M254" s="232" t="s">
        <v>21</v>
      </c>
      <c r="N254" s="233" t="s">
        <v>45</v>
      </c>
      <c r="O254" s="48"/>
      <c r="P254" s="234">
        <f>O254*H254</f>
        <v>0</v>
      </c>
      <c r="Q254" s="234">
        <v>0</v>
      </c>
      <c r="R254" s="234">
        <f>Q254*H254</f>
        <v>0</v>
      </c>
      <c r="S254" s="234">
        <v>0.092999999999999999</v>
      </c>
      <c r="T254" s="235">
        <f>S254*H254</f>
        <v>2.1669</v>
      </c>
      <c r="AR254" s="25" t="s">
        <v>144</v>
      </c>
      <c r="AT254" s="25" t="s">
        <v>140</v>
      </c>
      <c r="AU254" s="25" t="s">
        <v>84</v>
      </c>
      <c r="AY254" s="25" t="s">
        <v>139</v>
      </c>
      <c r="BE254" s="236">
        <f>IF(N254="základní",J254,0)</f>
        <v>0</v>
      </c>
      <c r="BF254" s="236">
        <f>IF(N254="snížená",J254,0)</f>
        <v>0</v>
      </c>
      <c r="BG254" s="236">
        <f>IF(N254="zákl. přenesená",J254,0)</f>
        <v>0</v>
      </c>
      <c r="BH254" s="236">
        <f>IF(N254="sníž. přenesená",J254,0)</f>
        <v>0</v>
      </c>
      <c r="BI254" s="236">
        <f>IF(N254="nulová",J254,0)</f>
        <v>0</v>
      </c>
      <c r="BJ254" s="25" t="s">
        <v>82</v>
      </c>
      <c r="BK254" s="236">
        <f>ROUND(I254*H254,2)</f>
        <v>0</v>
      </c>
      <c r="BL254" s="25" t="s">
        <v>144</v>
      </c>
      <c r="BM254" s="25" t="s">
        <v>1096</v>
      </c>
    </row>
    <row r="255" s="1" customFormat="1" ht="16.5" customHeight="1">
      <c r="B255" s="47"/>
      <c r="C255" s="225" t="s">
        <v>298</v>
      </c>
      <c r="D255" s="225" t="s">
        <v>140</v>
      </c>
      <c r="E255" s="226" t="s">
        <v>1097</v>
      </c>
      <c r="F255" s="227" t="s">
        <v>1098</v>
      </c>
      <c r="G255" s="228" t="s">
        <v>453</v>
      </c>
      <c r="H255" s="229">
        <v>1</v>
      </c>
      <c r="I255" s="230"/>
      <c r="J255" s="231">
        <f>ROUND(I255*H255,2)</f>
        <v>0</v>
      </c>
      <c r="K255" s="227" t="s">
        <v>21</v>
      </c>
      <c r="L255" s="73"/>
      <c r="M255" s="232" t="s">
        <v>21</v>
      </c>
      <c r="N255" s="233" t="s">
        <v>45</v>
      </c>
      <c r="O255" s="48"/>
      <c r="P255" s="234">
        <f>O255*H255</f>
        <v>0</v>
      </c>
      <c r="Q255" s="234">
        <v>6.9999999999999994E-05</v>
      </c>
      <c r="R255" s="234">
        <f>Q255*H255</f>
        <v>6.9999999999999994E-05</v>
      </c>
      <c r="S255" s="234">
        <v>0</v>
      </c>
      <c r="T255" s="235">
        <f>S255*H255</f>
        <v>0</v>
      </c>
      <c r="AR255" s="25" t="s">
        <v>144</v>
      </c>
      <c r="AT255" s="25" t="s">
        <v>140</v>
      </c>
      <c r="AU255" s="25" t="s">
        <v>84</v>
      </c>
      <c r="AY255" s="25" t="s">
        <v>139</v>
      </c>
      <c r="BE255" s="236">
        <f>IF(N255="základní",J255,0)</f>
        <v>0</v>
      </c>
      <c r="BF255" s="236">
        <f>IF(N255="snížená",J255,0)</f>
        <v>0</v>
      </c>
      <c r="BG255" s="236">
        <f>IF(N255="zákl. přenesená",J255,0)</f>
        <v>0</v>
      </c>
      <c r="BH255" s="236">
        <f>IF(N255="sníž. přenesená",J255,0)</f>
        <v>0</v>
      </c>
      <c r="BI255" s="236">
        <f>IF(N255="nulová",J255,0)</f>
        <v>0</v>
      </c>
      <c r="BJ255" s="25" t="s">
        <v>82</v>
      </c>
      <c r="BK255" s="236">
        <f>ROUND(I255*H255,2)</f>
        <v>0</v>
      </c>
      <c r="BL255" s="25" t="s">
        <v>144</v>
      </c>
      <c r="BM255" s="25" t="s">
        <v>1099</v>
      </c>
    </row>
    <row r="256" s="12" customFormat="1">
      <c r="B256" s="254"/>
      <c r="C256" s="255"/>
      <c r="D256" s="237" t="s">
        <v>421</v>
      </c>
      <c r="E256" s="256" t="s">
        <v>21</v>
      </c>
      <c r="F256" s="257" t="s">
        <v>1100</v>
      </c>
      <c r="G256" s="255"/>
      <c r="H256" s="258">
        <v>1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AT256" s="264" t="s">
        <v>421</v>
      </c>
      <c r="AU256" s="264" t="s">
        <v>84</v>
      </c>
      <c r="AV256" s="12" t="s">
        <v>84</v>
      </c>
      <c r="AW256" s="12" t="s">
        <v>38</v>
      </c>
      <c r="AX256" s="12" t="s">
        <v>82</v>
      </c>
      <c r="AY256" s="264" t="s">
        <v>139</v>
      </c>
    </row>
    <row r="257" s="10" customFormat="1" ht="29.88" customHeight="1">
      <c r="B257" s="211"/>
      <c r="C257" s="212"/>
      <c r="D257" s="213" t="s">
        <v>73</v>
      </c>
      <c r="E257" s="295" t="s">
        <v>406</v>
      </c>
      <c r="F257" s="295" t="s">
        <v>802</v>
      </c>
      <c r="G257" s="212"/>
      <c r="H257" s="212"/>
      <c r="I257" s="215"/>
      <c r="J257" s="296">
        <f>BK257</f>
        <v>0</v>
      </c>
      <c r="K257" s="212"/>
      <c r="L257" s="217"/>
      <c r="M257" s="218"/>
      <c r="N257" s="219"/>
      <c r="O257" s="219"/>
      <c r="P257" s="220">
        <f>SUM(P258:P266)</f>
        <v>0</v>
      </c>
      <c r="Q257" s="219"/>
      <c r="R257" s="220">
        <f>SUM(R258:R266)</f>
        <v>0</v>
      </c>
      <c r="S257" s="219"/>
      <c r="T257" s="221">
        <f>SUM(T258:T266)</f>
        <v>0</v>
      </c>
      <c r="AR257" s="222" t="s">
        <v>82</v>
      </c>
      <c r="AT257" s="223" t="s">
        <v>73</v>
      </c>
      <c r="AU257" s="223" t="s">
        <v>82</v>
      </c>
      <c r="AY257" s="222" t="s">
        <v>139</v>
      </c>
      <c r="BK257" s="224">
        <f>SUM(BK258:BK266)</f>
        <v>0</v>
      </c>
    </row>
    <row r="258" s="1" customFormat="1" ht="16.5" customHeight="1">
      <c r="B258" s="47"/>
      <c r="C258" s="225" t="s">
        <v>1101</v>
      </c>
      <c r="D258" s="225" t="s">
        <v>140</v>
      </c>
      <c r="E258" s="226" t="s">
        <v>804</v>
      </c>
      <c r="F258" s="227" t="s">
        <v>385</v>
      </c>
      <c r="G258" s="228" t="s">
        <v>386</v>
      </c>
      <c r="H258" s="229">
        <v>39.508000000000003</v>
      </c>
      <c r="I258" s="230"/>
      <c r="J258" s="231">
        <f>ROUND(I258*H258,2)</f>
        <v>0</v>
      </c>
      <c r="K258" s="227" t="s">
        <v>21</v>
      </c>
      <c r="L258" s="73"/>
      <c r="M258" s="232" t="s">
        <v>21</v>
      </c>
      <c r="N258" s="233" t="s">
        <v>45</v>
      </c>
      <c r="O258" s="48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AR258" s="25" t="s">
        <v>144</v>
      </c>
      <c r="AT258" s="25" t="s">
        <v>140</v>
      </c>
      <c r="AU258" s="25" t="s">
        <v>84</v>
      </c>
      <c r="AY258" s="25" t="s">
        <v>139</v>
      </c>
      <c r="BE258" s="236">
        <f>IF(N258="základní",J258,0)</f>
        <v>0</v>
      </c>
      <c r="BF258" s="236">
        <f>IF(N258="snížená",J258,0)</f>
        <v>0</v>
      </c>
      <c r="BG258" s="236">
        <f>IF(N258="zákl. přenesená",J258,0)</f>
        <v>0</v>
      </c>
      <c r="BH258" s="236">
        <f>IF(N258="sníž. přenesená",J258,0)</f>
        <v>0</v>
      </c>
      <c r="BI258" s="236">
        <f>IF(N258="nulová",J258,0)</f>
        <v>0</v>
      </c>
      <c r="BJ258" s="25" t="s">
        <v>82</v>
      </c>
      <c r="BK258" s="236">
        <f>ROUND(I258*H258,2)</f>
        <v>0</v>
      </c>
      <c r="BL258" s="25" t="s">
        <v>144</v>
      </c>
      <c r="BM258" s="25" t="s">
        <v>1102</v>
      </c>
    </row>
    <row r="259" s="1" customFormat="1" ht="16.5" customHeight="1">
      <c r="B259" s="47"/>
      <c r="C259" s="225" t="s">
        <v>302</v>
      </c>
      <c r="D259" s="225" t="s">
        <v>140</v>
      </c>
      <c r="E259" s="226" t="s">
        <v>806</v>
      </c>
      <c r="F259" s="227" t="s">
        <v>807</v>
      </c>
      <c r="G259" s="228" t="s">
        <v>386</v>
      </c>
      <c r="H259" s="229">
        <v>355.572</v>
      </c>
      <c r="I259" s="230"/>
      <c r="J259" s="231">
        <f>ROUND(I259*H259,2)</f>
        <v>0</v>
      </c>
      <c r="K259" s="227" t="s">
        <v>21</v>
      </c>
      <c r="L259" s="73"/>
      <c r="M259" s="232" t="s">
        <v>21</v>
      </c>
      <c r="N259" s="233" t="s">
        <v>45</v>
      </c>
      <c r="O259" s="48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AR259" s="25" t="s">
        <v>144</v>
      </c>
      <c r="AT259" s="25" t="s">
        <v>140</v>
      </c>
      <c r="AU259" s="25" t="s">
        <v>84</v>
      </c>
      <c r="AY259" s="25" t="s">
        <v>139</v>
      </c>
      <c r="BE259" s="236">
        <f>IF(N259="základní",J259,0)</f>
        <v>0</v>
      </c>
      <c r="BF259" s="236">
        <f>IF(N259="snížená",J259,0)</f>
        <v>0</v>
      </c>
      <c r="BG259" s="236">
        <f>IF(N259="zákl. přenesená",J259,0)</f>
        <v>0</v>
      </c>
      <c r="BH259" s="236">
        <f>IF(N259="sníž. přenesená",J259,0)</f>
        <v>0</v>
      </c>
      <c r="BI259" s="236">
        <f>IF(N259="nulová",J259,0)</f>
        <v>0</v>
      </c>
      <c r="BJ259" s="25" t="s">
        <v>82</v>
      </c>
      <c r="BK259" s="236">
        <f>ROUND(I259*H259,2)</f>
        <v>0</v>
      </c>
      <c r="BL259" s="25" t="s">
        <v>144</v>
      </c>
      <c r="BM259" s="25" t="s">
        <v>1103</v>
      </c>
    </row>
    <row r="260" s="12" customFormat="1">
      <c r="B260" s="254"/>
      <c r="C260" s="255"/>
      <c r="D260" s="237" t="s">
        <v>421</v>
      </c>
      <c r="E260" s="256" t="s">
        <v>21</v>
      </c>
      <c r="F260" s="257" t="s">
        <v>1104</v>
      </c>
      <c r="G260" s="255"/>
      <c r="H260" s="258">
        <v>355.572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AT260" s="264" t="s">
        <v>421</v>
      </c>
      <c r="AU260" s="264" t="s">
        <v>84</v>
      </c>
      <c r="AV260" s="12" t="s">
        <v>84</v>
      </c>
      <c r="AW260" s="12" t="s">
        <v>38</v>
      </c>
      <c r="AX260" s="12" t="s">
        <v>82</v>
      </c>
      <c r="AY260" s="264" t="s">
        <v>139</v>
      </c>
    </row>
    <row r="261" s="1" customFormat="1" ht="16.5" customHeight="1">
      <c r="B261" s="47"/>
      <c r="C261" s="225" t="s">
        <v>310</v>
      </c>
      <c r="D261" s="225" t="s">
        <v>140</v>
      </c>
      <c r="E261" s="226" t="s">
        <v>811</v>
      </c>
      <c r="F261" s="227" t="s">
        <v>812</v>
      </c>
      <c r="G261" s="228" t="s">
        <v>386</v>
      </c>
      <c r="H261" s="229">
        <v>39.508000000000003</v>
      </c>
      <c r="I261" s="230"/>
      <c r="J261" s="231">
        <f>ROUND(I261*H261,2)</f>
        <v>0</v>
      </c>
      <c r="K261" s="227" t="s">
        <v>21</v>
      </c>
      <c r="L261" s="73"/>
      <c r="M261" s="232" t="s">
        <v>21</v>
      </c>
      <c r="N261" s="233" t="s">
        <v>45</v>
      </c>
      <c r="O261" s="48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AR261" s="25" t="s">
        <v>144</v>
      </c>
      <c r="AT261" s="25" t="s">
        <v>140</v>
      </c>
      <c r="AU261" s="25" t="s">
        <v>84</v>
      </c>
      <c r="AY261" s="25" t="s">
        <v>139</v>
      </c>
      <c r="BE261" s="236">
        <f>IF(N261="základní",J261,0)</f>
        <v>0</v>
      </c>
      <c r="BF261" s="236">
        <f>IF(N261="snížená",J261,0)</f>
        <v>0</v>
      </c>
      <c r="BG261" s="236">
        <f>IF(N261="zákl. přenesená",J261,0)</f>
        <v>0</v>
      </c>
      <c r="BH261" s="236">
        <f>IF(N261="sníž. přenesená",J261,0)</f>
        <v>0</v>
      </c>
      <c r="BI261" s="236">
        <f>IF(N261="nulová",J261,0)</f>
        <v>0</v>
      </c>
      <c r="BJ261" s="25" t="s">
        <v>82</v>
      </c>
      <c r="BK261" s="236">
        <f>ROUND(I261*H261,2)</f>
        <v>0</v>
      </c>
      <c r="BL261" s="25" t="s">
        <v>144</v>
      </c>
      <c r="BM261" s="25" t="s">
        <v>1105</v>
      </c>
    </row>
    <row r="262" s="1" customFormat="1" ht="16.5" customHeight="1">
      <c r="B262" s="47"/>
      <c r="C262" s="225" t="s">
        <v>305</v>
      </c>
      <c r="D262" s="225" t="s">
        <v>140</v>
      </c>
      <c r="E262" s="226" t="s">
        <v>814</v>
      </c>
      <c r="F262" s="227" t="s">
        <v>815</v>
      </c>
      <c r="G262" s="228" t="s">
        <v>386</v>
      </c>
      <c r="H262" s="229">
        <v>18.026</v>
      </c>
      <c r="I262" s="230"/>
      <c r="J262" s="231">
        <f>ROUND(I262*H262,2)</f>
        <v>0</v>
      </c>
      <c r="K262" s="227" t="s">
        <v>21</v>
      </c>
      <c r="L262" s="73"/>
      <c r="M262" s="232" t="s">
        <v>21</v>
      </c>
      <c r="N262" s="233" t="s">
        <v>45</v>
      </c>
      <c r="O262" s="48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AR262" s="25" t="s">
        <v>144</v>
      </c>
      <c r="AT262" s="25" t="s">
        <v>140</v>
      </c>
      <c r="AU262" s="25" t="s">
        <v>84</v>
      </c>
      <c r="AY262" s="25" t="s">
        <v>139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25" t="s">
        <v>82</v>
      </c>
      <c r="BK262" s="236">
        <f>ROUND(I262*H262,2)</f>
        <v>0</v>
      </c>
      <c r="BL262" s="25" t="s">
        <v>144</v>
      </c>
      <c r="BM262" s="25" t="s">
        <v>1106</v>
      </c>
    </row>
    <row r="263" s="1" customFormat="1" ht="16.5" customHeight="1">
      <c r="B263" s="47"/>
      <c r="C263" s="225" t="s">
        <v>1107</v>
      </c>
      <c r="D263" s="225" t="s">
        <v>140</v>
      </c>
      <c r="E263" s="226" t="s">
        <v>818</v>
      </c>
      <c r="F263" s="227" t="s">
        <v>819</v>
      </c>
      <c r="G263" s="228" t="s">
        <v>386</v>
      </c>
      <c r="H263" s="229">
        <v>11.407</v>
      </c>
      <c r="I263" s="230"/>
      <c r="J263" s="231">
        <f>ROUND(I263*H263,2)</f>
        <v>0</v>
      </c>
      <c r="K263" s="227" t="s">
        <v>21</v>
      </c>
      <c r="L263" s="73"/>
      <c r="M263" s="232" t="s">
        <v>21</v>
      </c>
      <c r="N263" s="233" t="s">
        <v>45</v>
      </c>
      <c r="O263" s="48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AR263" s="25" t="s">
        <v>144</v>
      </c>
      <c r="AT263" s="25" t="s">
        <v>140</v>
      </c>
      <c r="AU263" s="25" t="s">
        <v>84</v>
      </c>
      <c r="AY263" s="25" t="s">
        <v>139</v>
      </c>
      <c r="BE263" s="236">
        <f>IF(N263="základní",J263,0)</f>
        <v>0</v>
      </c>
      <c r="BF263" s="236">
        <f>IF(N263="snížená",J263,0)</f>
        <v>0</v>
      </c>
      <c r="BG263" s="236">
        <f>IF(N263="zákl. přenesená",J263,0)</f>
        <v>0</v>
      </c>
      <c r="BH263" s="236">
        <f>IF(N263="sníž. přenesená",J263,0)</f>
        <v>0</v>
      </c>
      <c r="BI263" s="236">
        <f>IF(N263="nulová",J263,0)</f>
        <v>0</v>
      </c>
      <c r="BJ263" s="25" t="s">
        <v>82</v>
      </c>
      <c r="BK263" s="236">
        <f>ROUND(I263*H263,2)</f>
        <v>0</v>
      </c>
      <c r="BL263" s="25" t="s">
        <v>144</v>
      </c>
      <c r="BM263" s="25" t="s">
        <v>1108</v>
      </c>
    </row>
    <row r="264" s="1" customFormat="1" ht="16.5" customHeight="1">
      <c r="B264" s="47"/>
      <c r="C264" s="225" t="s">
        <v>309</v>
      </c>
      <c r="D264" s="225" t="s">
        <v>140</v>
      </c>
      <c r="E264" s="226" t="s">
        <v>1109</v>
      </c>
      <c r="F264" s="227" t="s">
        <v>1110</v>
      </c>
      <c r="G264" s="228" t="s">
        <v>386</v>
      </c>
      <c r="H264" s="229">
        <v>10.076000000000001</v>
      </c>
      <c r="I264" s="230"/>
      <c r="J264" s="231">
        <f>ROUND(I264*H264,2)</f>
        <v>0</v>
      </c>
      <c r="K264" s="227" t="s">
        <v>21</v>
      </c>
      <c r="L264" s="73"/>
      <c r="M264" s="232" t="s">
        <v>21</v>
      </c>
      <c r="N264" s="233" t="s">
        <v>45</v>
      </c>
      <c r="O264" s="48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AR264" s="25" t="s">
        <v>144</v>
      </c>
      <c r="AT264" s="25" t="s">
        <v>140</v>
      </c>
      <c r="AU264" s="25" t="s">
        <v>84</v>
      </c>
      <c r="AY264" s="25" t="s">
        <v>139</v>
      </c>
      <c r="BE264" s="236">
        <f>IF(N264="základní",J264,0)</f>
        <v>0</v>
      </c>
      <c r="BF264" s="236">
        <f>IF(N264="snížená",J264,0)</f>
        <v>0</v>
      </c>
      <c r="BG264" s="236">
        <f>IF(N264="zákl. přenesená",J264,0)</f>
        <v>0</v>
      </c>
      <c r="BH264" s="236">
        <f>IF(N264="sníž. přenesená",J264,0)</f>
        <v>0</v>
      </c>
      <c r="BI264" s="236">
        <f>IF(N264="nulová",J264,0)</f>
        <v>0</v>
      </c>
      <c r="BJ264" s="25" t="s">
        <v>82</v>
      </c>
      <c r="BK264" s="236">
        <f>ROUND(I264*H264,2)</f>
        <v>0</v>
      </c>
      <c r="BL264" s="25" t="s">
        <v>144</v>
      </c>
      <c r="BM264" s="25" t="s">
        <v>1111</v>
      </c>
    </row>
    <row r="265" s="1" customFormat="1" ht="16.5" customHeight="1">
      <c r="B265" s="47"/>
      <c r="C265" s="225" t="s">
        <v>1112</v>
      </c>
      <c r="D265" s="225" t="s">
        <v>140</v>
      </c>
      <c r="E265" s="226" t="s">
        <v>821</v>
      </c>
      <c r="F265" s="227" t="s">
        <v>822</v>
      </c>
      <c r="G265" s="228" t="s">
        <v>386</v>
      </c>
      <c r="H265" s="229">
        <v>152.88999999999999</v>
      </c>
      <c r="I265" s="230"/>
      <c r="J265" s="231">
        <f>ROUND(I265*H265,2)</f>
        <v>0</v>
      </c>
      <c r="K265" s="227" t="s">
        <v>21</v>
      </c>
      <c r="L265" s="73"/>
      <c r="M265" s="232" t="s">
        <v>21</v>
      </c>
      <c r="N265" s="233" t="s">
        <v>45</v>
      </c>
      <c r="O265" s="48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AR265" s="25" t="s">
        <v>144</v>
      </c>
      <c r="AT265" s="25" t="s">
        <v>140</v>
      </c>
      <c r="AU265" s="25" t="s">
        <v>84</v>
      </c>
      <c r="AY265" s="25" t="s">
        <v>139</v>
      </c>
      <c r="BE265" s="236">
        <f>IF(N265="základní",J265,0)</f>
        <v>0</v>
      </c>
      <c r="BF265" s="236">
        <f>IF(N265="snížená",J265,0)</f>
        <v>0</v>
      </c>
      <c r="BG265" s="236">
        <f>IF(N265="zákl. přenesená",J265,0)</f>
        <v>0</v>
      </c>
      <c r="BH265" s="236">
        <f>IF(N265="sníž. přenesená",J265,0)</f>
        <v>0</v>
      </c>
      <c r="BI265" s="236">
        <f>IF(N265="nulová",J265,0)</f>
        <v>0</v>
      </c>
      <c r="BJ265" s="25" t="s">
        <v>82</v>
      </c>
      <c r="BK265" s="236">
        <f>ROUND(I265*H265,2)</f>
        <v>0</v>
      </c>
      <c r="BL265" s="25" t="s">
        <v>144</v>
      </c>
      <c r="BM265" s="25" t="s">
        <v>1113</v>
      </c>
    </row>
    <row r="266" s="1" customFormat="1" ht="16.5" customHeight="1">
      <c r="B266" s="47"/>
      <c r="C266" s="225" t="s">
        <v>314</v>
      </c>
      <c r="D266" s="225" t="s">
        <v>140</v>
      </c>
      <c r="E266" s="226" t="s">
        <v>1114</v>
      </c>
      <c r="F266" s="227" t="s">
        <v>1115</v>
      </c>
      <c r="G266" s="228" t="s">
        <v>386</v>
      </c>
      <c r="H266" s="229">
        <v>2.4009999999999998</v>
      </c>
      <c r="I266" s="230"/>
      <c r="J266" s="231">
        <f>ROUND(I266*H266,2)</f>
        <v>0</v>
      </c>
      <c r="K266" s="227" t="s">
        <v>21</v>
      </c>
      <c r="L266" s="73"/>
      <c r="M266" s="232" t="s">
        <v>21</v>
      </c>
      <c r="N266" s="240" t="s">
        <v>45</v>
      </c>
      <c r="O266" s="241"/>
      <c r="P266" s="242">
        <f>O266*H266</f>
        <v>0</v>
      </c>
      <c r="Q266" s="242">
        <v>0</v>
      </c>
      <c r="R266" s="242">
        <f>Q266*H266</f>
        <v>0</v>
      </c>
      <c r="S266" s="242">
        <v>0</v>
      </c>
      <c r="T266" s="243">
        <f>S266*H266</f>
        <v>0</v>
      </c>
      <c r="AR266" s="25" t="s">
        <v>144</v>
      </c>
      <c r="AT266" s="25" t="s">
        <v>140</v>
      </c>
      <c r="AU266" s="25" t="s">
        <v>84</v>
      </c>
      <c r="AY266" s="25" t="s">
        <v>139</v>
      </c>
      <c r="BE266" s="236">
        <f>IF(N266="základní",J266,0)</f>
        <v>0</v>
      </c>
      <c r="BF266" s="236">
        <f>IF(N266="snížená",J266,0)</f>
        <v>0</v>
      </c>
      <c r="BG266" s="236">
        <f>IF(N266="zákl. přenesená",J266,0)</f>
        <v>0</v>
      </c>
      <c r="BH266" s="236">
        <f>IF(N266="sníž. přenesená",J266,0)</f>
        <v>0</v>
      </c>
      <c r="BI266" s="236">
        <f>IF(N266="nulová",J266,0)</f>
        <v>0</v>
      </c>
      <c r="BJ266" s="25" t="s">
        <v>82</v>
      </c>
      <c r="BK266" s="236">
        <f>ROUND(I266*H266,2)</f>
        <v>0</v>
      </c>
      <c r="BL266" s="25" t="s">
        <v>144</v>
      </c>
      <c r="BM266" s="25" t="s">
        <v>1116</v>
      </c>
    </row>
    <row r="267" s="1" customFormat="1" ht="6.96" customHeight="1">
      <c r="B267" s="68"/>
      <c r="C267" s="69"/>
      <c r="D267" s="69"/>
      <c r="E267" s="69"/>
      <c r="F267" s="69"/>
      <c r="G267" s="69"/>
      <c r="H267" s="69"/>
      <c r="I267" s="179"/>
      <c r="J267" s="69"/>
      <c r="K267" s="69"/>
      <c r="L267" s="73"/>
    </row>
  </sheetData>
  <sheetProtection sheet="1" autoFilter="0" formatColumns="0" formatRows="0" objects="1" scenarios="1" spinCount="100000" saltValue="jbB9cxc/FtGCoOD+Ik5LBauczX081bDGef9gwNcOr+j12bGYC6evoJl/D788+6xdRkeLCsgZe11JtRDcnNPP9A==" hashValue="WGGx8DuscUEAWnHzYxGsGORn7Kl2O5Gl9iC3SRun2CesKzIEhHLUTMZJHRsxVQW5yGv1Q4nOCRbg68dPlAjaHg==" algorithmName="SHA-512" password="CC35"/>
  <autoFilter ref="C89:K26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110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1117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112</v>
      </c>
      <c r="G12" s="48"/>
      <c r="H12" s="48"/>
      <c r="I12" s="159" t="s">
        <v>25</v>
      </c>
      <c r="J12" s="160" t="str">
        <f>'Rekapitulace stavby'!AN8</f>
        <v>6. 3. 2019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tr">
        <f>IF('Rekapitulace stavby'!AN10="","",'Rekapitulace stavby'!AN10)</f>
        <v>00259586</v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Sokolov</v>
      </c>
      <c r="F15" s="48"/>
      <c r="G15" s="48"/>
      <c r="H15" s="48"/>
      <c r="I15" s="159" t="s">
        <v>31</v>
      </c>
      <c r="J15" s="36" t="str">
        <f>IF('Rekapitulace stavby'!AN11="","",'Rekapitulace stavby'!AN11)</f>
        <v>CZ00259586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33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35</v>
      </c>
      <c r="E20" s="48"/>
      <c r="F20" s="48"/>
      <c r="G20" s="48"/>
      <c r="H20" s="48"/>
      <c r="I20" s="159" t="s">
        <v>28</v>
      </c>
      <c r="J20" s="36" t="str">
        <f>IF('Rekapitulace stavby'!AN16="","",'Rekapitulace stavby'!AN16)</f>
        <v>73711870</v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Ing.Jiří Soukup</v>
      </c>
      <c r="F21" s="48"/>
      <c r="G21" s="48"/>
      <c r="H21" s="48"/>
      <c r="I21" s="159" t="s">
        <v>31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39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ROUND(J78,2)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ROUND(SUM(BE78:BE110), 2)</f>
        <v>0</v>
      </c>
      <c r="G30" s="48"/>
      <c r="H30" s="48"/>
      <c r="I30" s="171">
        <v>0.20999999999999999</v>
      </c>
      <c r="J30" s="170">
        <f>ROUND(ROUND((SUM(BE78:BE110)),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ROUND(SUM(BF78:BF110), 2)</f>
        <v>0</v>
      </c>
      <c r="G31" s="48"/>
      <c r="H31" s="48"/>
      <c r="I31" s="171">
        <v>0.14999999999999999</v>
      </c>
      <c r="J31" s="170">
        <f>ROUND(ROUND((SUM(BF78:BF110)),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ROUND(SUM(BG78:BG110),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ROUND(SUM(BH78:BH110),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ROUND(SUM(BI78:BI110),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113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Ul. Karla Čapka, Sokolov - příjezdová komunikace a inženýrské sítě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110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004 - VO - rozpočet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59" t="s">
        <v>25</v>
      </c>
      <c r="J49" s="160" t="str">
        <f>IF(J12="","",J12)</f>
        <v>6. 3. 2019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Sokolov</v>
      </c>
      <c r="G51" s="48"/>
      <c r="H51" s="48"/>
      <c r="I51" s="159" t="s">
        <v>35</v>
      </c>
      <c r="J51" s="45" t="str">
        <f>E21</f>
        <v>Ing.Jiří Soukup</v>
      </c>
      <c r="K51" s="52"/>
    </row>
    <row r="52" s="1" customFormat="1" ht="14.4" customHeight="1">
      <c r="B52" s="47"/>
      <c r="C52" s="41" t="s">
        <v>33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114</v>
      </c>
      <c r="D54" s="172"/>
      <c r="E54" s="172"/>
      <c r="F54" s="172"/>
      <c r="G54" s="172"/>
      <c r="H54" s="172"/>
      <c r="I54" s="186"/>
      <c r="J54" s="187" t="s">
        <v>115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116</v>
      </c>
      <c r="D56" s="48"/>
      <c r="E56" s="48"/>
      <c r="F56" s="48"/>
      <c r="G56" s="48"/>
      <c r="H56" s="48"/>
      <c r="I56" s="157"/>
      <c r="J56" s="168">
        <f>J78</f>
        <v>0</v>
      </c>
      <c r="K56" s="52"/>
      <c r="AU56" s="25" t="s">
        <v>117</v>
      </c>
    </row>
    <row r="57" s="8" customFormat="1" ht="24.96" customHeight="1">
      <c r="B57" s="190"/>
      <c r="C57" s="191"/>
      <c r="D57" s="192" t="s">
        <v>1118</v>
      </c>
      <c r="E57" s="193"/>
      <c r="F57" s="193"/>
      <c r="G57" s="193"/>
      <c r="H57" s="193"/>
      <c r="I57" s="194"/>
      <c r="J57" s="195">
        <f>J79</f>
        <v>0</v>
      </c>
      <c r="K57" s="196"/>
    </row>
    <row r="58" s="8" customFormat="1" ht="24.96" customHeight="1">
      <c r="B58" s="190"/>
      <c r="C58" s="191"/>
      <c r="D58" s="192" t="s">
        <v>1119</v>
      </c>
      <c r="E58" s="193"/>
      <c r="F58" s="193"/>
      <c r="G58" s="193"/>
      <c r="H58" s="193"/>
      <c r="I58" s="194"/>
      <c r="J58" s="195">
        <f>J104</f>
        <v>0</v>
      </c>
      <c r="K58" s="196"/>
    </row>
    <row r="59" s="1" customFormat="1" ht="21.84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179"/>
      <c r="J60" s="69"/>
      <c r="K60" s="70"/>
    </row>
    <row r="64" s="1" customFormat="1" ht="6.96" customHeight="1">
      <c r="B64" s="71"/>
      <c r="C64" s="72"/>
      <c r="D64" s="72"/>
      <c r="E64" s="72"/>
      <c r="F64" s="72"/>
      <c r="G64" s="72"/>
      <c r="H64" s="72"/>
      <c r="I64" s="182"/>
      <c r="J64" s="72"/>
      <c r="K64" s="72"/>
      <c r="L64" s="73"/>
    </row>
    <row r="65" s="1" customFormat="1" ht="36.96" customHeight="1">
      <c r="B65" s="47"/>
      <c r="C65" s="74" t="s">
        <v>124</v>
      </c>
      <c r="D65" s="75"/>
      <c r="E65" s="75"/>
      <c r="F65" s="75"/>
      <c r="G65" s="75"/>
      <c r="H65" s="75"/>
      <c r="I65" s="197"/>
      <c r="J65" s="75"/>
      <c r="K65" s="75"/>
      <c r="L65" s="73"/>
    </row>
    <row r="66" s="1" customFormat="1" ht="6.96" customHeight="1">
      <c r="B66" s="47"/>
      <c r="C66" s="75"/>
      <c r="D66" s="75"/>
      <c r="E66" s="75"/>
      <c r="F66" s="75"/>
      <c r="G66" s="75"/>
      <c r="H66" s="75"/>
      <c r="I66" s="197"/>
      <c r="J66" s="75"/>
      <c r="K66" s="75"/>
      <c r="L66" s="73"/>
    </row>
    <row r="67" s="1" customFormat="1" ht="14.4" customHeight="1">
      <c r="B67" s="47"/>
      <c r="C67" s="77" t="s">
        <v>18</v>
      </c>
      <c r="D67" s="75"/>
      <c r="E67" s="75"/>
      <c r="F67" s="75"/>
      <c r="G67" s="75"/>
      <c r="H67" s="75"/>
      <c r="I67" s="197"/>
      <c r="J67" s="75"/>
      <c r="K67" s="75"/>
      <c r="L67" s="73"/>
    </row>
    <row r="68" s="1" customFormat="1" ht="16.5" customHeight="1">
      <c r="B68" s="47"/>
      <c r="C68" s="75"/>
      <c r="D68" s="75"/>
      <c r="E68" s="198" t="str">
        <f>E7</f>
        <v>Ul. Karla Čapka, Sokolov - příjezdová komunikace a inženýrské sítě</v>
      </c>
      <c r="F68" s="77"/>
      <c r="G68" s="77"/>
      <c r="H68" s="77"/>
      <c r="I68" s="197"/>
      <c r="J68" s="75"/>
      <c r="K68" s="75"/>
      <c r="L68" s="73"/>
    </row>
    <row r="69" s="1" customFormat="1" ht="14.4" customHeight="1">
      <c r="B69" s="47"/>
      <c r="C69" s="77" t="s">
        <v>110</v>
      </c>
      <c r="D69" s="75"/>
      <c r="E69" s="75"/>
      <c r="F69" s="75"/>
      <c r="G69" s="75"/>
      <c r="H69" s="75"/>
      <c r="I69" s="197"/>
      <c r="J69" s="75"/>
      <c r="K69" s="75"/>
      <c r="L69" s="73"/>
    </row>
    <row r="70" s="1" customFormat="1" ht="17.25" customHeight="1">
      <c r="B70" s="47"/>
      <c r="C70" s="75"/>
      <c r="D70" s="75"/>
      <c r="E70" s="83" t="str">
        <f>E9</f>
        <v>004 - VO - rozpočet</v>
      </c>
      <c r="F70" s="75"/>
      <c r="G70" s="75"/>
      <c r="H70" s="75"/>
      <c r="I70" s="197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197"/>
      <c r="J71" s="75"/>
      <c r="K71" s="75"/>
      <c r="L71" s="73"/>
    </row>
    <row r="72" s="1" customFormat="1" ht="18" customHeight="1">
      <c r="B72" s="47"/>
      <c r="C72" s="77" t="s">
        <v>23</v>
      </c>
      <c r="D72" s="75"/>
      <c r="E72" s="75"/>
      <c r="F72" s="199" t="str">
        <f>F12</f>
        <v xml:space="preserve"> </v>
      </c>
      <c r="G72" s="75"/>
      <c r="H72" s="75"/>
      <c r="I72" s="200" t="s">
        <v>25</v>
      </c>
      <c r="J72" s="86" t="str">
        <f>IF(J12="","",J12)</f>
        <v>6. 3. 2019</v>
      </c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197"/>
      <c r="J73" s="75"/>
      <c r="K73" s="75"/>
      <c r="L73" s="73"/>
    </row>
    <row r="74" s="1" customFormat="1">
      <c r="B74" s="47"/>
      <c r="C74" s="77" t="s">
        <v>27</v>
      </c>
      <c r="D74" s="75"/>
      <c r="E74" s="75"/>
      <c r="F74" s="199" t="str">
        <f>E15</f>
        <v>město Sokolov</v>
      </c>
      <c r="G74" s="75"/>
      <c r="H74" s="75"/>
      <c r="I74" s="200" t="s">
        <v>35</v>
      </c>
      <c r="J74" s="199" t="str">
        <f>E21</f>
        <v>Ing.Jiří Soukup</v>
      </c>
      <c r="K74" s="75"/>
      <c r="L74" s="73"/>
    </row>
    <row r="75" s="1" customFormat="1" ht="14.4" customHeight="1">
      <c r="B75" s="47"/>
      <c r="C75" s="77" t="s">
        <v>33</v>
      </c>
      <c r="D75" s="75"/>
      <c r="E75" s="75"/>
      <c r="F75" s="199" t="str">
        <f>IF(E18="","",E18)</f>
        <v/>
      </c>
      <c r="G75" s="75"/>
      <c r="H75" s="75"/>
      <c r="I75" s="197"/>
      <c r="J75" s="75"/>
      <c r="K75" s="75"/>
      <c r="L75" s="73"/>
    </row>
    <row r="76" s="1" customFormat="1" ht="10.32" customHeight="1">
      <c r="B76" s="47"/>
      <c r="C76" s="75"/>
      <c r="D76" s="75"/>
      <c r="E76" s="75"/>
      <c r="F76" s="75"/>
      <c r="G76" s="75"/>
      <c r="H76" s="75"/>
      <c r="I76" s="197"/>
      <c r="J76" s="75"/>
      <c r="K76" s="75"/>
      <c r="L76" s="73"/>
    </row>
    <row r="77" s="9" customFormat="1" ht="29.28" customHeight="1">
      <c r="B77" s="201"/>
      <c r="C77" s="202" t="s">
        <v>125</v>
      </c>
      <c r="D77" s="203" t="s">
        <v>59</v>
      </c>
      <c r="E77" s="203" t="s">
        <v>55</v>
      </c>
      <c r="F77" s="203" t="s">
        <v>126</v>
      </c>
      <c r="G77" s="203" t="s">
        <v>127</v>
      </c>
      <c r="H77" s="203" t="s">
        <v>128</v>
      </c>
      <c r="I77" s="204" t="s">
        <v>129</v>
      </c>
      <c r="J77" s="203" t="s">
        <v>115</v>
      </c>
      <c r="K77" s="205" t="s">
        <v>130</v>
      </c>
      <c r="L77" s="206"/>
      <c r="M77" s="103" t="s">
        <v>131</v>
      </c>
      <c r="N77" s="104" t="s">
        <v>44</v>
      </c>
      <c r="O77" s="104" t="s">
        <v>132</v>
      </c>
      <c r="P77" s="104" t="s">
        <v>133</v>
      </c>
      <c r="Q77" s="104" t="s">
        <v>134</v>
      </c>
      <c r="R77" s="104" t="s">
        <v>135</v>
      </c>
      <c r="S77" s="104" t="s">
        <v>136</v>
      </c>
      <c r="T77" s="105" t="s">
        <v>137</v>
      </c>
    </row>
    <row r="78" s="1" customFormat="1" ht="29.28" customHeight="1">
      <c r="B78" s="47"/>
      <c r="C78" s="109" t="s">
        <v>116</v>
      </c>
      <c r="D78" s="75"/>
      <c r="E78" s="75"/>
      <c r="F78" s="75"/>
      <c r="G78" s="75"/>
      <c r="H78" s="75"/>
      <c r="I78" s="197"/>
      <c r="J78" s="207">
        <f>BK78</f>
        <v>0</v>
      </c>
      <c r="K78" s="75"/>
      <c r="L78" s="73"/>
      <c r="M78" s="106"/>
      <c r="N78" s="107"/>
      <c r="O78" s="107"/>
      <c r="P78" s="208">
        <f>P79+P104</f>
        <v>0</v>
      </c>
      <c r="Q78" s="107"/>
      <c r="R78" s="208">
        <f>R79+R104</f>
        <v>0</v>
      </c>
      <c r="S78" s="107"/>
      <c r="T78" s="209">
        <f>T79+T104</f>
        <v>0</v>
      </c>
      <c r="AT78" s="25" t="s">
        <v>73</v>
      </c>
      <c r="AU78" s="25" t="s">
        <v>117</v>
      </c>
      <c r="BK78" s="210">
        <f>BK79+BK104</f>
        <v>0</v>
      </c>
    </row>
    <row r="79" s="10" customFormat="1" ht="37.44001" customHeight="1">
      <c r="B79" s="211"/>
      <c r="C79" s="212"/>
      <c r="D79" s="213" t="s">
        <v>73</v>
      </c>
      <c r="E79" s="214" t="s">
        <v>1120</v>
      </c>
      <c r="F79" s="214" t="s">
        <v>1121</v>
      </c>
      <c r="G79" s="212"/>
      <c r="H79" s="212"/>
      <c r="I79" s="215"/>
      <c r="J79" s="216">
        <f>BK79</f>
        <v>0</v>
      </c>
      <c r="K79" s="212"/>
      <c r="L79" s="217"/>
      <c r="M79" s="218"/>
      <c r="N79" s="219"/>
      <c r="O79" s="219"/>
      <c r="P79" s="220">
        <f>SUM(P80:P103)</f>
        <v>0</v>
      </c>
      <c r="Q79" s="219"/>
      <c r="R79" s="220">
        <f>SUM(R80:R103)</f>
        <v>0</v>
      </c>
      <c r="S79" s="219"/>
      <c r="T79" s="221">
        <f>SUM(T80:T103)</f>
        <v>0</v>
      </c>
      <c r="AR79" s="222" t="s">
        <v>82</v>
      </c>
      <c r="AT79" s="223" t="s">
        <v>73</v>
      </c>
      <c r="AU79" s="223" t="s">
        <v>74</v>
      </c>
      <c r="AY79" s="222" t="s">
        <v>139</v>
      </c>
      <c r="BK79" s="224">
        <f>SUM(BK80:BK103)</f>
        <v>0</v>
      </c>
    </row>
    <row r="80" s="1" customFormat="1" ht="16.5" customHeight="1">
      <c r="B80" s="47"/>
      <c r="C80" s="225" t="s">
        <v>82</v>
      </c>
      <c r="D80" s="225" t="s">
        <v>140</v>
      </c>
      <c r="E80" s="226" t="s">
        <v>1122</v>
      </c>
      <c r="F80" s="227" t="s">
        <v>1123</v>
      </c>
      <c r="G80" s="228" t="s">
        <v>222</v>
      </c>
      <c r="H80" s="229">
        <v>18</v>
      </c>
      <c r="I80" s="230"/>
      <c r="J80" s="231">
        <f>ROUND(I80*H80,2)</f>
        <v>0</v>
      </c>
      <c r="K80" s="227" t="s">
        <v>21</v>
      </c>
      <c r="L80" s="73"/>
      <c r="M80" s="232" t="s">
        <v>21</v>
      </c>
      <c r="N80" s="233" t="s">
        <v>45</v>
      </c>
      <c r="O80" s="48"/>
      <c r="P80" s="234">
        <f>O80*H80</f>
        <v>0</v>
      </c>
      <c r="Q80" s="234">
        <v>0</v>
      </c>
      <c r="R80" s="234">
        <f>Q80*H80</f>
        <v>0</v>
      </c>
      <c r="S80" s="234">
        <v>0</v>
      </c>
      <c r="T80" s="235">
        <f>S80*H80</f>
        <v>0</v>
      </c>
      <c r="AR80" s="25" t="s">
        <v>144</v>
      </c>
      <c r="AT80" s="25" t="s">
        <v>140</v>
      </c>
      <c r="AU80" s="25" t="s">
        <v>82</v>
      </c>
      <c r="AY80" s="25" t="s">
        <v>139</v>
      </c>
      <c r="BE80" s="236">
        <f>IF(N80="základní",J80,0)</f>
        <v>0</v>
      </c>
      <c r="BF80" s="236">
        <f>IF(N80="snížená",J80,0)</f>
        <v>0</v>
      </c>
      <c r="BG80" s="236">
        <f>IF(N80="zákl. přenesená",J80,0)</f>
        <v>0</v>
      </c>
      <c r="BH80" s="236">
        <f>IF(N80="sníž. přenesená",J80,0)</f>
        <v>0</v>
      </c>
      <c r="BI80" s="236">
        <f>IF(N80="nulová",J80,0)</f>
        <v>0</v>
      </c>
      <c r="BJ80" s="25" t="s">
        <v>82</v>
      </c>
      <c r="BK80" s="236">
        <f>ROUND(I80*H80,2)</f>
        <v>0</v>
      </c>
      <c r="BL80" s="25" t="s">
        <v>144</v>
      </c>
      <c r="BM80" s="25" t="s">
        <v>84</v>
      </c>
    </row>
    <row r="81" s="1" customFormat="1" ht="16.5" customHeight="1">
      <c r="B81" s="47"/>
      <c r="C81" s="225" t="s">
        <v>84</v>
      </c>
      <c r="D81" s="225" t="s">
        <v>140</v>
      </c>
      <c r="E81" s="226" t="s">
        <v>1124</v>
      </c>
      <c r="F81" s="227" t="s">
        <v>1125</v>
      </c>
      <c r="G81" s="228" t="s">
        <v>222</v>
      </c>
      <c r="H81" s="229">
        <v>18</v>
      </c>
      <c r="I81" s="230"/>
      <c r="J81" s="231">
        <f>ROUND(I81*H81,2)</f>
        <v>0</v>
      </c>
      <c r="K81" s="227" t="s">
        <v>21</v>
      </c>
      <c r="L81" s="73"/>
      <c r="M81" s="232" t="s">
        <v>21</v>
      </c>
      <c r="N81" s="233" t="s">
        <v>45</v>
      </c>
      <c r="O81" s="48"/>
      <c r="P81" s="234">
        <f>O81*H81</f>
        <v>0</v>
      </c>
      <c r="Q81" s="234">
        <v>0</v>
      </c>
      <c r="R81" s="234">
        <f>Q81*H81</f>
        <v>0</v>
      </c>
      <c r="S81" s="234">
        <v>0</v>
      </c>
      <c r="T81" s="235">
        <f>S81*H81</f>
        <v>0</v>
      </c>
      <c r="AR81" s="25" t="s">
        <v>144</v>
      </c>
      <c r="AT81" s="25" t="s">
        <v>140</v>
      </c>
      <c r="AU81" s="25" t="s">
        <v>82</v>
      </c>
      <c r="AY81" s="25" t="s">
        <v>139</v>
      </c>
      <c r="BE81" s="236">
        <f>IF(N81="základní",J81,0)</f>
        <v>0</v>
      </c>
      <c r="BF81" s="236">
        <f>IF(N81="snížená",J81,0)</f>
        <v>0</v>
      </c>
      <c r="BG81" s="236">
        <f>IF(N81="zákl. přenesená",J81,0)</f>
        <v>0</v>
      </c>
      <c r="BH81" s="236">
        <f>IF(N81="sníž. přenesená",J81,0)</f>
        <v>0</v>
      </c>
      <c r="BI81" s="236">
        <f>IF(N81="nulová",J81,0)</f>
        <v>0</v>
      </c>
      <c r="BJ81" s="25" t="s">
        <v>82</v>
      </c>
      <c r="BK81" s="236">
        <f>ROUND(I81*H81,2)</f>
        <v>0</v>
      </c>
      <c r="BL81" s="25" t="s">
        <v>144</v>
      </c>
      <c r="BM81" s="25" t="s">
        <v>144</v>
      </c>
    </row>
    <row r="82" s="1" customFormat="1" ht="16.5" customHeight="1">
      <c r="B82" s="47"/>
      <c r="C82" s="225" t="s">
        <v>148</v>
      </c>
      <c r="D82" s="225" t="s">
        <v>140</v>
      </c>
      <c r="E82" s="226" t="s">
        <v>1126</v>
      </c>
      <c r="F82" s="227" t="s">
        <v>1127</v>
      </c>
      <c r="G82" s="228" t="s">
        <v>222</v>
      </c>
      <c r="H82" s="229">
        <v>91</v>
      </c>
      <c r="I82" s="230"/>
      <c r="J82" s="231">
        <f>ROUND(I82*H82,2)</f>
        <v>0</v>
      </c>
      <c r="K82" s="227" t="s">
        <v>21</v>
      </c>
      <c r="L82" s="73"/>
      <c r="M82" s="232" t="s">
        <v>21</v>
      </c>
      <c r="N82" s="233" t="s">
        <v>45</v>
      </c>
      <c r="O82" s="48"/>
      <c r="P82" s="234">
        <f>O82*H82</f>
        <v>0</v>
      </c>
      <c r="Q82" s="234">
        <v>0</v>
      </c>
      <c r="R82" s="234">
        <f>Q82*H82</f>
        <v>0</v>
      </c>
      <c r="S82" s="234">
        <v>0</v>
      </c>
      <c r="T82" s="235">
        <f>S82*H82</f>
        <v>0</v>
      </c>
      <c r="AR82" s="25" t="s">
        <v>144</v>
      </c>
      <c r="AT82" s="25" t="s">
        <v>140</v>
      </c>
      <c r="AU82" s="25" t="s">
        <v>82</v>
      </c>
      <c r="AY82" s="25" t="s">
        <v>139</v>
      </c>
      <c r="BE82" s="236">
        <f>IF(N82="základní",J82,0)</f>
        <v>0</v>
      </c>
      <c r="BF82" s="236">
        <f>IF(N82="snížená",J82,0)</f>
        <v>0</v>
      </c>
      <c r="BG82" s="236">
        <f>IF(N82="zákl. přenesená",J82,0)</f>
        <v>0</v>
      </c>
      <c r="BH82" s="236">
        <f>IF(N82="sníž. přenesená",J82,0)</f>
        <v>0</v>
      </c>
      <c r="BI82" s="236">
        <f>IF(N82="nulová",J82,0)</f>
        <v>0</v>
      </c>
      <c r="BJ82" s="25" t="s">
        <v>82</v>
      </c>
      <c r="BK82" s="236">
        <f>ROUND(I82*H82,2)</f>
        <v>0</v>
      </c>
      <c r="BL82" s="25" t="s">
        <v>144</v>
      </c>
      <c r="BM82" s="25" t="s">
        <v>151</v>
      </c>
    </row>
    <row r="83" s="1" customFormat="1" ht="16.5" customHeight="1">
      <c r="B83" s="47"/>
      <c r="C83" s="225" t="s">
        <v>144</v>
      </c>
      <c r="D83" s="225" t="s">
        <v>140</v>
      </c>
      <c r="E83" s="226" t="s">
        <v>1128</v>
      </c>
      <c r="F83" s="227" t="s">
        <v>1129</v>
      </c>
      <c r="G83" s="228" t="s">
        <v>222</v>
      </c>
      <c r="H83" s="229">
        <v>91</v>
      </c>
      <c r="I83" s="230"/>
      <c r="J83" s="231">
        <f>ROUND(I83*H83,2)</f>
        <v>0</v>
      </c>
      <c r="K83" s="227" t="s">
        <v>21</v>
      </c>
      <c r="L83" s="73"/>
      <c r="M83" s="232" t="s">
        <v>21</v>
      </c>
      <c r="N83" s="233" t="s">
        <v>45</v>
      </c>
      <c r="O83" s="48"/>
      <c r="P83" s="234">
        <f>O83*H83</f>
        <v>0</v>
      </c>
      <c r="Q83" s="234">
        <v>0</v>
      </c>
      <c r="R83" s="234">
        <f>Q83*H83</f>
        <v>0</v>
      </c>
      <c r="S83" s="234">
        <v>0</v>
      </c>
      <c r="T83" s="235">
        <f>S83*H83</f>
        <v>0</v>
      </c>
      <c r="AR83" s="25" t="s">
        <v>144</v>
      </c>
      <c r="AT83" s="25" t="s">
        <v>140</v>
      </c>
      <c r="AU83" s="25" t="s">
        <v>82</v>
      </c>
      <c r="AY83" s="25" t="s">
        <v>139</v>
      </c>
      <c r="BE83" s="236">
        <f>IF(N83="základní",J83,0)</f>
        <v>0</v>
      </c>
      <c r="BF83" s="236">
        <f>IF(N83="snížená",J83,0)</f>
        <v>0</v>
      </c>
      <c r="BG83" s="236">
        <f>IF(N83="zákl. přenesená",J83,0)</f>
        <v>0</v>
      </c>
      <c r="BH83" s="236">
        <f>IF(N83="sníž. přenesená",J83,0)</f>
        <v>0</v>
      </c>
      <c r="BI83" s="236">
        <f>IF(N83="nulová",J83,0)</f>
        <v>0</v>
      </c>
      <c r="BJ83" s="25" t="s">
        <v>82</v>
      </c>
      <c r="BK83" s="236">
        <f>ROUND(I83*H83,2)</f>
        <v>0</v>
      </c>
      <c r="BL83" s="25" t="s">
        <v>144</v>
      </c>
      <c r="BM83" s="25" t="s">
        <v>155</v>
      </c>
    </row>
    <row r="84" s="1" customFormat="1" ht="16.5" customHeight="1">
      <c r="B84" s="47"/>
      <c r="C84" s="225" t="s">
        <v>156</v>
      </c>
      <c r="D84" s="225" t="s">
        <v>140</v>
      </c>
      <c r="E84" s="226" t="s">
        <v>1130</v>
      </c>
      <c r="F84" s="227" t="s">
        <v>1131</v>
      </c>
      <c r="G84" s="228" t="s">
        <v>222</v>
      </c>
      <c r="H84" s="229">
        <v>88</v>
      </c>
      <c r="I84" s="230"/>
      <c r="J84" s="231">
        <f>ROUND(I84*H84,2)</f>
        <v>0</v>
      </c>
      <c r="K84" s="227" t="s">
        <v>21</v>
      </c>
      <c r="L84" s="73"/>
      <c r="M84" s="232" t="s">
        <v>21</v>
      </c>
      <c r="N84" s="233" t="s">
        <v>45</v>
      </c>
      <c r="O84" s="48"/>
      <c r="P84" s="234">
        <f>O84*H84</f>
        <v>0</v>
      </c>
      <c r="Q84" s="234">
        <v>0</v>
      </c>
      <c r="R84" s="234">
        <f>Q84*H84</f>
        <v>0</v>
      </c>
      <c r="S84" s="234">
        <v>0</v>
      </c>
      <c r="T84" s="235">
        <f>S84*H84</f>
        <v>0</v>
      </c>
      <c r="AR84" s="25" t="s">
        <v>144</v>
      </c>
      <c r="AT84" s="25" t="s">
        <v>140</v>
      </c>
      <c r="AU84" s="25" t="s">
        <v>82</v>
      </c>
      <c r="AY84" s="25" t="s">
        <v>139</v>
      </c>
      <c r="BE84" s="236">
        <f>IF(N84="základní",J84,0)</f>
        <v>0</v>
      </c>
      <c r="BF84" s="236">
        <f>IF(N84="snížená",J84,0)</f>
        <v>0</v>
      </c>
      <c r="BG84" s="236">
        <f>IF(N84="zákl. přenesená",J84,0)</f>
        <v>0</v>
      </c>
      <c r="BH84" s="236">
        <f>IF(N84="sníž. přenesená",J84,0)</f>
        <v>0</v>
      </c>
      <c r="BI84" s="236">
        <f>IF(N84="nulová",J84,0)</f>
        <v>0</v>
      </c>
      <c r="BJ84" s="25" t="s">
        <v>82</v>
      </c>
      <c r="BK84" s="236">
        <f>ROUND(I84*H84,2)</f>
        <v>0</v>
      </c>
      <c r="BL84" s="25" t="s">
        <v>144</v>
      </c>
      <c r="BM84" s="25" t="s">
        <v>159</v>
      </c>
    </row>
    <row r="85" s="1" customFormat="1" ht="16.5" customHeight="1">
      <c r="B85" s="47"/>
      <c r="C85" s="225" t="s">
        <v>151</v>
      </c>
      <c r="D85" s="225" t="s">
        <v>140</v>
      </c>
      <c r="E85" s="226" t="s">
        <v>1132</v>
      </c>
      <c r="F85" s="227" t="s">
        <v>1133</v>
      </c>
      <c r="G85" s="228" t="s">
        <v>222</v>
      </c>
      <c r="H85" s="229">
        <v>88</v>
      </c>
      <c r="I85" s="230"/>
      <c r="J85" s="231">
        <f>ROUND(I85*H85,2)</f>
        <v>0</v>
      </c>
      <c r="K85" s="227" t="s">
        <v>21</v>
      </c>
      <c r="L85" s="73"/>
      <c r="M85" s="232" t="s">
        <v>21</v>
      </c>
      <c r="N85" s="233" t="s">
        <v>45</v>
      </c>
      <c r="O85" s="48"/>
      <c r="P85" s="234">
        <f>O85*H85</f>
        <v>0</v>
      </c>
      <c r="Q85" s="234">
        <v>0</v>
      </c>
      <c r="R85" s="234">
        <f>Q85*H85</f>
        <v>0</v>
      </c>
      <c r="S85" s="234">
        <v>0</v>
      </c>
      <c r="T85" s="235">
        <f>S85*H85</f>
        <v>0</v>
      </c>
      <c r="AR85" s="25" t="s">
        <v>144</v>
      </c>
      <c r="AT85" s="25" t="s">
        <v>140</v>
      </c>
      <c r="AU85" s="25" t="s">
        <v>82</v>
      </c>
      <c r="AY85" s="25" t="s">
        <v>139</v>
      </c>
      <c r="BE85" s="236">
        <f>IF(N85="základní",J85,0)</f>
        <v>0</v>
      </c>
      <c r="BF85" s="236">
        <f>IF(N85="snížená",J85,0)</f>
        <v>0</v>
      </c>
      <c r="BG85" s="236">
        <f>IF(N85="zákl. přenesená",J85,0)</f>
        <v>0</v>
      </c>
      <c r="BH85" s="236">
        <f>IF(N85="sníž. přenesená",J85,0)</f>
        <v>0</v>
      </c>
      <c r="BI85" s="236">
        <f>IF(N85="nulová",J85,0)</f>
        <v>0</v>
      </c>
      <c r="BJ85" s="25" t="s">
        <v>82</v>
      </c>
      <c r="BK85" s="236">
        <f>ROUND(I85*H85,2)</f>
        <v>0</v>
      </c>
      <c r="BL85" s="25" t="s">
        <v>144</v>
      </c>
      <c r="BM85" s="25" t="s">
        <v>162</v>
      </c>
    </row>
    <row r="86" s="1" customFormat="1" ht="16.5" customHeight="1">
      <c r="B86" s="47"/>
      <c r="C86" s="225" t="s">
        <v>163</v>
      </c>
      <c r="D86" s="225" t="s">
        <v>140</v>
      </c>
      <c r="E86" s="226" t="s">
        <v>1134</v>
      </c>
      <c r="F86" s="227" t="s">
        <v>1135</v>
      </c>
      <c r="G86" s="228" t="s">
        <v>222</v>
      </c>
      <c r="H86" s="229">
        <v>87</v>
      </c>
      <c r="I86" s="230"/>
      <c r="J86" s="231">
        <f>ROUND(I86*H86,2)</f>
        <v>0</v>
      </c>
      <c r="K86" s="227" t="s">
        <v>21</v>
      </c>
      <c r="L86" s="73"/>
      <c r="M86" s="232" t="s">
        <v>21</v>
      </c>
      <c r="N86" s="233" t="s">
        <v>45</v>
      </c>
      <c r="O86" s="48"/>
      <c r="P86" s="234">
        <f>O86*H86</f>
        <v>0</v>
      </c>
      <c r="Q86" s="234">
        <v>0</v>
      </c>
      <c r="R86" s="234">
        <f>Q86*H86</f>
        <v>0</v>
      </c>
      <c r="S86" s="234">
        <v>0</v>
      </c>
      <c r="T86" s="235">
        <f>S86*H86</f>
        <v>0</v>
      </c>
      <c r="AR86" s="25" t="s">
        <v>144</v>
      </c>
      <c r="AT86" s="25" t="s">
        <v>140</v>
      </c>
      <c r="AU86" s="25" t="s">
        <v>82</v>
      </c>
      <c r="AY86" s="25" t="s">
        <v>139</v>
      </c>
      <c r="BE86" s="236">
        <f>IF(N86="základní",J86,0)</f>
        <v>0</v>
      </c>
      <c r="BF86" s="236">
        <f>IF(N86="snížená",J86,0)</f>
        <v>0</v>
      </c>
      <c r="BG86" s="236">
        <f>IF(N86="zákl. přenesená",J86,0)</f>
        <v>0</v>
      </c>
      <c r="BH86" s="236">
        <f>IF(N86="sníž. přenesená",J86,0)</f>
        <v>0</v>
      </c>
      <c r="BI86" s="236">
        <f>IF(N86="nulová",J86,0)</f>
        <v>0</v>
      </c>
      <c r="BJ86" s="25" t="s">
        <v>82</v>
      </c>
      <c r="BK86" s="236">
        <f>ROUND(I86*H86,2)</f>
        <v>0</v>
      </c>
      <c r="BL86" s="25" t="s">
        <v>144</v>
      </c>
      <c r="BM86" s="25" t="s">
        <v>166</v>
      </c>
    </row>
    <row r="87" s="1" customFormat="1" ht="16.5" customHeight="1">
      <c r="B87" s="47"/>
      <c r="C87" s="225" t="s">
        <v>155</v>
      </c>
      <c r="D87" s="225" t="s">
        <v>140</v>
      </c>
      <c r="E87" s="226" t="s">
        <v>1136</v>
      </c>
      <c r="F87" s="227" t="s">
        <v>1137</v>
      </c>
      <c r="G87" s="228" t="s">
        <v>258</v>
      </c>
      <c r="H87" s="229">
        <v>35</v>
      </c>
      <c r="I87" s="230"/>
      <c r="J87" s="231">
        <f>ROUND(I87*H87,2)</f>
        <v>0</v>
      </c>
      <c r="K87" s="227" t="s">
        <v>21</v>
      </c>
      <c r="L87" s="73"/>
      <c r="M87" s="232" t="s">
        <v>21</v>
      </c>
      <c r="N87" s="233" t="s">
        <v>45</v>
      </c>
      <c r="O87" s="48"/>
      <c r="P87" s="234">
        <f>O87*H87</f>
        <v>0</v>
      </c>
      <c r="Q87" s="234">
        <v>0</v>
      </c>
      <c r="R87" s="234">
        <f>Q87*H87</f>
        <v>0</v>
      </c>
      <c r="S87" s="234">
        <v>0</v>
      </c>
      <c r="T87" s="235">
        <f>S87*H87</f>
        <v>0</v>
      </c>
      <c r="AR87" s="25" t="s">
        <v>144</v>
      </c>
      <c r="AT87" s="25" t="s">
        <v>140</v>
      </c>
      <c r="AU87" s="25" t="s">
        <v>82</v>
      </c>
      <c r="AY87" s="25" t="s">
        <v>139</v>
      </c>
      <c r="BE87" s="236">
        <f>IF(N87="základní",J87,0)</f>
        <v>0</v>
      </c>
      <c r="BF87" s="236">
        <f>IF(N87="snížená",J87,0)</f>
        <v>0</v>
      </c>
      <c r="BG87" s="236">
        <f>IF(N87="zákl. přenesená",J87,0)</f>
        <v>0</v>
      </c>
      <c r="BH87" s="236">
        <f>IF(N87="sníž. přenesená",J87,0)</f>
        <v>0</v>
      </c>
      <c r="BI87" s="236">
        <f>IF(N87="nulová",J87,0)</f>
        <v>0</v>
      </c>
      <c r="BJ87" s="25" t="s">
        <v>82</v>
      </c>
      <c r="BK87" s="236">
        <f>ROUND(I87*H87,2)</f>
        <v>0</v>
      </c>
      <c r="BL87" s="25" t="s">
        <v>144</v>
      </c>
      <c r="BM87" s="25" t="s">
        <v>169</v>
      </c>
    </row>
    <row r="88" s="1" customFormat="1" ht="16.5" customHeight="1">
      <c r="B88" s="47"/>
      <c r="C88" s="225" t="s">
        <v>170</v>
      </c>
      <c r="D88" s="225" t="s">
        <v>140</v>
      </c>
      <c r="E88" s="226" t="s">
        <v>1138</v>
      </c>
      <c r="F88" s="227" t="s">
        <v>1139</v>
      </c>
      <c r="G88" s="228" t="s">
        <v>154</v>
      </c>
      <c r="H88" s="229">
        <v>9</v>
      </c>
      <c r="I88" s="230"/>
      <c r="J88" s="231">
        <f>ROUND(I88*H88,2)</f>
        <v>0</v>
      </c>
      <c r="K88" s="227" t="s">
        <v>21</v>
      </c>
      <c r="L88" s="73"/>
      <c r="M88" s="232" t="s">
        <v>21</v>
      </c>
      <c r="N88" s="233" t="s">
        <v>45</v>
      </c>
      <c r="O88" s="48"/>
      <c r="P88" s="234">
        <f>O88*H88</f>
        <v>0</v>
      </c>
      <c r="Q88" s="234">
        <v>0</v>
      </c>
      <c r="R88" s="234">
        <f>Q88*H88</f>
        <v>0</v>
      </c>
      <c r="S88" s="234">
        <v>0</v>
      </c>
      <c r="T88" s="235">
        <f>S88*H88</f>
        <v>0</v>
      </c>
      <c r="AR88" s="25" t="s">
        <v>144</v>
      </c>
      <c r="AT88" s="25" t="s">
        <v>140</v>
      </c>
      <c r="AU88" s="25" t="s">
        <v>82</v>
      </c>
      <c r="AY88" s="25" t="s">
        <v>139</v>
      </c>
      <c r="BE88" s="236">
        <f>IF(N88="základní",J88,0)</f>
        <v>0</v>
      </c>
      <c r="BF88" s="236">
        <f>IF(N88="snížená",J88,0)</f>
        <v>0</v>
      </c>
      <c r="BG88" s="236">
        <f>IF(N88="zákl. přenesená",J88,0)</f>
        <v>0</v>
      </c>
      <c r="BH88" s="236">
        <f>IF(N88="sníž. přenesená",J88,0)</f>
        <v>0</v>
      </c>
      <c r="BI88" s="236">
        <f>IF(N88="nulová",J88,0)</f>
        <v>0</v>
      </c>
      <c r="BJ88" s="25" t="s">
        <v>82</v>
      </c>
      <c r="BK88" s="236">
        <f>ROUND(I88*H88,2)</f>
        <v>0</v>
      </c>
      <c r="BL88" s="25" t="s">
        <v>144</v>
      </c>
      <c r="BM88" s="25" t="s">
        <v>173</v>
      </c>
    </row>
    <row r="89" s="1" customFormat="1" ht="16.5" customHeight="1">
      <c r="B89" s="47"/>
      <c r="C89" s="225" t="s">
        <v>159</v>
      </c>
      <c r="D89" s="225" t="s">
        <v>140</v>
      </c>
      <c r="E89" s="226" t="s">
        <v>1140</v>
      </c>
      <c r="F89" s="227" t="s">
        <v>1141</v>
      </c>
      <c r="G89" s="228" t="s">
        <v>154</v>
      </c>
      <c r="H89" s="229">
        <v>6</v>
      </c>
      <c r="I89" s="230"/>
      <c r="J89" s="231">
        <f>ROUND(I89*H89,2)</f>
        <v>0</v>
      </c>
      <c r="K89" s="227" t="s">
        <v>21</v>
      </c>
      <c r="L89" s="73"/>
      <c r="M89" s="232" t="s">
        <v>21</v>
      </c>
      <c r="N89" s="233" t="s">
        <v>45</v>
      </c>
      <c r="O89" s="48"/>
      <c r="P89" s="234">
        <f>O89*H89</f>
        <v>0</v>
      </c>
      <c r="Q89" s="234">
        <v>0</v>
      </c>
      <c r="R89" s="234">
        <f>Q89*H89</f>
        <v>0</v>
      </c>
      <c r="S89" s="234">
        <v>0</v>
      </c>
      <c r="T89" s="235">
        <f>S89*H89</f>
        <v>0</v>
      </c>
      <c r="AR89" s="25" t="s">
        <v>144</v>
      </c>
      <c r="AT89" s="25" t="s">
        <v>140</v>
      </c>
      <c r="AU89" s="25" t="s">
        <v>82</v>
      </c>
      <c r="AY89" s="25" t="s">
        <v>139</v>
      </c>
      <c r="BE89" s="236">
        <f>IF(N89="základní",J89,0)</f>
        <v>0</v>
      </c>
      <c r="BF89" s="236">
        <f>IF(N89="snížená",J89,0)</f>
        <v>0</v>
      </c>
      <c r="BG89" s="236">
        <f>IF(N89="zákl. přenesená",J89,0)</f>
        <v>0</v>
      </c>
      <c r="BH89" s="236">
        <f>IF(N89="sníž. přenesená",J89,0)</f>
        <v>0</v>
      </c>
      <c r="BI89" s="236">
        <f>IF(N89="nulová",J89,0)</f>
        <v>0</v>
      </c>
      <c r="BJ89" s="25" t="s">
        <v>82</v>
      </c>
      <c r="BK89" s="236">
        <f>ROUND(I89*H89,2)</f>
        <v>0</v>
      </c>
      <c r="BL89" s="25" t="s">
        <v>144</v>
      </c>
      <c r="BM89" s="25" t="s">
        <v>176</v>
      </c>
    </row>
    <row r="90" s="1" customFormat="1" ht="16.5" customHeight="1">
      <c r="B90" s="47"/>
      <c r="C90" s="225" t="s">
        <v>177</v>
      </c>
      <c r="D90" s="225" t="s">
        <v>140</v>
      </c>
      <c r="E90" s="226" t="s">
        <v>1142</v>
      </c>
      <c r="F90" s="227" t="s">
        <v>1143</v>
      </c>
      <c r="G90" s="228" t="s">
        <v>154</v>
      </c>
      <c r="H90" s="229">
        <v>3</v>
      </c>
      <c r="I90" s="230"/>
      <c r="J90" s="231">
        <f>ROUND(I90*H90,2)</f>
        <v>0</v>
      </c>
      <c r="K90" s="227" t="s">
        <v>21</v>
      </c>
      <c r="L90" s="73"/>
      <c r="M90" s="232" t="s">
        <v>21</v>
      </c>
      <c r="N90" s="233" t="s">
        <v>45</v>
      </c>
      <c r="O90" s="48"/>
      <c r="P90" s="234">
        <f>O90*H90</f>
        <v>0</v>
      </c>
      <c r="Q90" s="234">
        <v>0</v>
      </c>
      <c r="R90" s="234">
        <f>Q90*H90</f>
        <v>0</v>
      </c>
      <c r="S90" s="234">
        <v>0</v>
      </c>
      <c r="T90" s="235">
        <f>S90*H90</f>
        <v>0</v>
      </c>
      <c r="AR90" s="25" t="s">
        <v>144</v>
      </c>
      <c r="AT90" s="25" t="s">
        <v>140</v>
      </c>
      <c r="AU90" s="25" t="s">
        <v>82</v>
      </c>
      <c r="AY90" s="25" t="s">
        <v>139</v>
      </c>
      <c r="BE90" s="236">
        <f>IF(N90="základní",J90,0)</f>
        <v>0</v>
      </c>
      <c r="BF90" s="236">
        <f>IF(N90="snížená",J90,0)</f>
        <v>0</v>
      </c>
      <c r="BG90" s="236">
        <f>IF(N90="zákl. přenesená",J90,0)</f>
        <v>0</v>
      </c>
      <c r="BH90" s="236">
        <f>IF(N90="sníž. přenesená",J90,0)</f>
        <v>0</v>
      </c>
      <c r="BI90" s="236">
        <f>IF(N90="nulová",J90,0)</f>
        <v>0</v>
      </c>
      <c r="BJ90" s="25" t="s">
        <v>82</v>
      </c>
      <c r="BK90" s="236">
        <f>ROUND(I90*H90,2)</f>
        <v>0</v>
      </c>
      <c r="BL90" s="25" t="s">
        <v>144</v>
      </c>
      <c r="BM90" s="25" t="s">
        <v>180</v>
      </c>
    </row>
    <row r="91" s="1" customFormat="1" ht="16.5" customHeight="1">
      <c r="B91" s="47"/>
      <c r="C91" s="225" t="s">
        <v>162</v>
      </c>
      <c r="D91" s="225" t="s">
        <v>140</v>
      </c>
      <c r="E91" s="226" t="s">
        <v>1144</v>
      </c>
      <c r="F91" s="227" t="s">
        <v>1145</v>
      </c>
      <c r="G91" s="228" t="s">
        <v>154</v>
      </c>
      <c r="H91" s="229">
        <v>3</v>
      </c>
      <c r="I91" s="230"/>
      <c r="J91" s="231">
        <f>ROUND(I91*H91,2)</f>
        <v>0</v>
      </c>
      <c r="K91" s="227" t="s">
        <v>21</v>
      </c>
      <c r="L91" s="73"/>
      <c r="M91" s="232" t="s">
        <v>21</v>
      </c>
      <c r="N91" s="233" t="s">
        <v>45</v>
      </c>
      <c r="O91" s="48"/>
      <c r="P91" s="234">
        <f>O91*H91</f>
        <v>0</v>
      </c>
      <c r="Q91" s="234">
        <v>0</v>
      </c>
      <c r="R91" s="234">
        <f>Q91*H91</f>
        <v>0</v>
      </c>
      <c r="S91" s="234">
        <v>0</v>
      </c>
      <c r="T91" s="235">
        <f>S91*H91</f>
        <v>0</v>
      </c>
      <c r="AR91" s="25" t="s">
        <v>144</v>
      </c>
      <c r="AT91" s="25" t="s">
        <v>140</v>
      </c>
      <c r="AU91" s="25" t="s">
        <v>82</v>
      </c>
      <c r="AY91" s="25" t="s">
        <v>139</v>
      </c>
      <c r="BE91" s="236">
        <f>IF(N91="základní",J91,0)</f>
        <v>0</v>
      </c>
      <c r="BF91" s="236">
        <f>IF(N91="snížená",J91,0)</f>
        <v>0</v>
      </c>
      <c r="BG91" s="236">
        <f>IF(N91="zákl. přenesená",J91,0)</f>
        <v>0</v>
      </c>
      <c r="BH91" s="236">
        <f>IF(N91="sníž. přenesená",J91,0)</f>
        <v>0</v>
      </c>
      <c r="BI91" s="236">
        <f>IF(N91="nulová",J91,0)</f>
        <v>0</v>
      </c>
      <c r="BJ91" s="25" t="s">
        <v>82</v>
      </c>
      <c r="BK91" s="236">
        <f>ROUND(I91*H91,2)</f>
        <v>0</v>
      </c>
      <c r="BL91" s="25" t="s">
        <v>144</v>
      </c>
      <c r="BM91" s="25" t="s">
        <v>183</v>
      </c>
    </row>
    <row r="92" s="1" customFormat="1" ht="16.5" customHeight="1">
      <c r="B92" s="47"/>
      <c r="C92" s="225" t="s">
        <v>184</v>
      </c>
      <c r="D92" s="225" t="s">
        <v>140</v>
      </c>
      <c r="E92" s="226" t="s">
        <v>1146</v>
      </c>
      <c r="F92" s="227" t="s">
        <v>1147</v>
      </c>
      <c r="G92" s="228" t="s">
        <v>154</v>
      </c>
      <c r="H92" s="229">
        <v>3</v>
      </c>
      <c r="I92" s="230"/>
      <c r="J92" s="231">
        <f>ROUND(I92*H92,2)</f>
        <v>0</v>
      </c>
      <c r="K92" s="227" t="s">
        <v>21</v>
      </c>
      <c r="L92" s="73"/>
      <c r="M92" s="232" t="s">
        <v>21</v>
      </c>
      <c r="N92" s="233" t="s">
        <v>45</v>
      </c>
      <c r="O92" s="48"/>
      <c r="P92" s="234">
        <f>O92*H92</f>
        <v>0</v>
      </c>
      <c r="Q92" s="234">
        <v>0</v>
      </c>
      <c r="R92" s="234">
        <f>Q92*H92</f>
        <v>0</v>
      </c>
      <c r="S92" s="234">
        <v>0</v>
      </c>
      <c r="T92" s="235">
        <f>S92*H92</f>
        <v>0</v>
      </c>
      <c r="AR92" s="25" t="s">
        <v>144</v>
      </c>
      <c r="AT92" s="25" t="s">
        <v>140</v>
      </c>
      <c r="AU92" s="25" t="s">
        <v>82</v>
      </c>
      <c r="AY92" s="25" t="s">
        <v>139</v>
      </c>
      <c r="BE92" s="236">
        <f>IF(N92="základní",J92,0)</f>
        <v>0</v>
      </c>
      <c r="BF92" s="236">
        <f>IF(N92="snížená",J92,0)</f>
        <v>0</v>
      </c>
      <c r="BG92" s="236">
        <f>IF(N92="zákl. přenesená",J92,0)</f>
        <v>0</v>
      </c>
      <c r="BH92" s="236">
        <f>IF(N92="sníž. přenesená",J92,0)</f>
        <v>0</v>
      </c>
      <c r="BI92" s="236">
        <f>IF(N92="nulová",J92,0)</f>
        <v>0</v>
      </c>
      <c r="BJ92" s="25" t="s">
        <v>82</v>
      </c>
      <c r="BK92" s="236">
        <f>ROUND(I92*H92,2)</f>
        <v>0</v>
      </c>
      <c r="BL92" s="25" t="s">
        <v>144</v>
      </c>
      <c r="BM92" s="25" t="s">
        <v>187</v>
      </c>
    </row>
    <row r="93" s="1" customFormat="1" ht="16.5" customHeight="1">
      <c r="B93" s="47"/>
      <c r="C93" s="225" t="s">
        <v>166</v>
      </c>
      <c r="D93" s="225" t="s">
        <v>140</v>
      </c>
      <c r="E93" s="226" t="s">
        <v>1148</v>
      </c>
      <c r="F93" s="227" t="s">
        <v>1149</v>
      </c>
      <c r="G93" s="228" t="s">
        <v>154</v>
      </c>
      <c r="H93" s="229">
        <v>3</v>
      </c>
      <c r="I93" s="230"/>
      <c r="J93" s="231">
        <f>ROUND(I93*H93,2)</f>
        <v>0</v>
      </c>
      <c r="K93" s="227" t="s">
        <v>21</v>
      </c>
      <c r="L93" s="73"/>
      <c r="M93" s="232" t="s">
        <v>21</v>
      </c>
      <c r="N93" s="233" t="s">
        <v>45</v>
      </c>
      <c r="O93" s="48"/>
      <c r="P93" s="234">
        <f>O93*H93</f>
        <v>0</v>
      </c>
      <c r="Q93" s="234">
        <v>0</v>
      </c>
      <c r="R93" s="234">
        <f>Q93*H93</f>
        <v>0</v>
      </c>
      <c r="S93" s="234">
        <v>0</v>
      </c>
      <c r="T93" s="235">
        <f>S93*H93</f>
        <v>0</v>
      </c>
      <c r="AR93" s="25" t="s">
        <v>144</v>
      </c>
      <c r="AT93" s="25" t="s">
        <v>140</v>
      </c>
      <c r="AU93" s="25" t="s">
        <v>82</v>
      </c>
      <c r="AY93" s="25" t="s">
        <v>139</v>
      </c>
      <c r="BE93" s="236">
        <f>IF(N93="základní",J93,0)</f>
        <v>0</v>
      </c>
      <c r="BF93" s="236">
        <f>IF(N93="snížená",J93,0)</f>
        <v>0</v>
      </c>
      <c r="BG93" s="236">
        <f>IF(N93="zákl. přenesená",J93,0)</f>
        <v>0</v>
      </c>
      <c r="BH93" s="236">
        <f>IF(N93="sníž. přenesená",J93,0)</f>
        <v>0</v>
      </c>
      <c r="BI93" s="236">
        <f>IF(N93="nulová",J93,0)</f>
        <v>0</v>
      </c>
      <c r="BJ93" s="25" t="s">
        <v>82</v>
      </c>
      <c r="BK93" s="236">
        <f>ROUND(I93*H93,2)</f>
        <v>0</v>
      </c>
      <c r="BL93" s="25" t="s">
        <v>144</v>
      </c>
      <c r="BM93" s="25" t="s">
        <v>190</v>
      </c>
    </row>
    <row r="94" s="1" customFormat="1" ht="16.5" customHeight="1">
      <c r="B94" s="47"/>
      <c r="C94" s="225" t="s">
        <v>10</v>
      </c>
      <c r="D94" s="225" t="s">
        <v>140</v>
      </c>
      <c r="E94" s="226" t="s">
        <v>1150</v>
      </c>
      <c r="F94" s="227" t="s">
        <v>1151</v>
      </c>
      <c r="G94" s="228" t="s">
        <v>154</v>
      </c>
      <c r="H94" s="229">
        <v>3</v>
      </c>
      <c r="I94" s="230"/>
      <c r="J94" s="231">
        <f>ROUND(I94*H94,2)</f>
        <v>0</v>
      </c>
      <c r="K94" s="227" t="s">
        <v>21</v>
      </c>
      <c r="L94" s="73"/>
      <c r="M94" s="232" t="s">
        <v>21</v>
      </c>
      <c r="N94" s="233" t="s">
        <v>45</v>
      </c>
      <c r="O94" s="48"/>
      <c r="P94" s="234">
        <f>O94*H94</f>
        <v>0</v>
      </c>
      <c r="Q94" s="234">
        <v>0</v>
      </c>
      <c r="R94" s="234">
        <f>Q94*H94</f>
        <v>0</v>
      </c>
      <c r="S94" s="234">
        <v>0</v>
      </c>
      <c r="T94" s="235">
        <f>S94*H94</f>
        <v>0</v>
      </c>
      <c r="AR94" s="25" t="s">
        <v>144</v>
      </c>
      <c r="AT94" s="25" t="s">
        <v>140</v>
      </c>
      <c r="AU94" s="25" t="s">
        <v>82</v>
      </c>
      <c r="AY94" s="25" t="s">
        <v>139</v>
      </c>
      <c r="BE94" s="236">
        <f>IF(N94="základní",J94,0)</f>
        <v>0</v>
      </c>
      <c r="BF94" s="236">
        <f>IF(N94="snížená",J94,0)</f>
        <v>0</v>
      </c>
      <c r="BG94" s="236">
        <f>IF(N94="zákl. přenesená",J94,0)</f>
        <v>0</v>
      </c>
      <c r="BH94" s="236">
        <f>IF(N94="sníž. přenesená",J94,0)</f>
        <v>0</v>
      </c>
      <c r="BI94" s="236">
        <f>IF(N94="nulová",J94,0)</f>
        <v>0</v>
      </c>
      <c r="BJ94" s="25" t="s">
        <v>82</v>
      </c>
      <c r="BK94" s="236">
        <f>ROUND(I94*H94,2)</f>
        <v>0</v>
      </c>
      <c r="BL94" s="25" t="s">
        <v>144</v>
      </c>
      <c r="BM94" s="25" t="s">
        <v>193</v>
      </c>
    </row>
    <row r="95" s="1" customFormat="1" ht="16.5" customHeight="1">
      <c r="B95" s="47"/>
      <c r="C95" s="225" t="s">
        <v>169</v>
      </c>
      <c r="D95" s="225" t="s">
        <v>140</v>
      </c>
      <c r="E95" s="226" t="s">
        <v>1152</v>
      </c>
      <c r="F95" s="227" t="s">
        <v>1153</v>
      </c>
      <c r="G95" s="228" t="s">
        <v>154</v>
      </c>
      <c r="H95" s="229">
        <v>3</v>
      </c>
      <c r="I95" s="230"/>
      <c r="J95" s="231">
        <f>ROUND(I95*H95,2)</f>
        <v>0</v>
      </c>
      <c r="K95" s="227" t="s">
        <v>21</v>
      </c>
      <c r="L95" s="73"/>
      <c r="M95" s="232" t="s">
        <v>21</v>
      </c>
      <c r="N95" s="233" t="s">
        <v>45</v>
      </c>
      <c r="O95" s="48"/>
      <c r="P95" s="234">
        <f>O95*H95</f>
        <v>0</v>
      </c>
      <c r="Q95" s="234">
        <v>0</v>
      </c>
      <c r="R95" s="234">
        <f>Q95*H95</f>
        <v>0</v>
      </c>
      <c r="S95" s="234">
        <v>0</v>
      </c>
      <c r="T95" s="235">
        <f>S95*H95</f>
        <v>0</v>
      </c>
      <c r="AR95" s="25" t="s">
        <v>144</v>
      </c>
      <c r="AT95" s="25" t="s">
        <v>140</v>
      </c>
      <c r="AU95" s="25" t="s">
        <v>82</v>
      </c>
      <c r="AY95" s="25" t="s">
        <v>139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25" t="s">
        <v>82</v>
      </c>
      <c r="BK95" s="236">
        <f>ROUND(I95*H95,2)</f>
        <v>0</v>
      </c>
      <c r="BL95" s="25" t="s">
        <v>144</v>
      </c>
      <c r="BM95" s="25" t="s">
        <v>196</v>
      </c>
    </row>
    <row r="96" s="1" customFormat="1" ht="25.5" customHeight="1">
      <c r="B96" s="47"/>
      <c r="C96" s="225" t="s">
        <v>197</v>
      </c>
      <c r="D96" s="225" t="s">
        <v>140</v>
      </c>
      <c r="E96" s="226" t="s">
        <v>1154</v>
      </c>
      <c r="F96" s="227" t="s">
        <v>1155</v>
      </c>
      <c r="G96" s="228" t="s">
        <v>154</v>
      </c>
      <c r="H96" s="229">
        <v>2</v>
      </c>
      <c r="I96" s="230"/>
      <c r="J96" s="231">
        <f>ROUND(I96*H96,2)</f>
        <v>0</v>
      </c>
      <c r="K96" s="227" t="s">
        <v>21</v>
      </c>
      <c r="L96" s="73"/>
      <c r="M96" s="232" t="s">
        <v>21</v>
      </c>
      <c r="N96" s="233" t="s">
        <v>45</v>
      </c>
      <c r="O96" s="48"/>
      <c r="P96" s="234">
        <f>O96*H96</f>
        <v>0</v>
      </c>
      <c r="Q96" s="234">
        <v>0</v>
      </c>
      <c r="R96" s="234">
        <f>Q96*H96</f>
        <v>0</v>
      </c>
      <c r="S96" s="234">
        <v>0</v>
      </c>
      <c r="T96" s="235">
        <f>S96*H96</f>
        <v>0</v>
      </c>
      <c r="AR96" s="25" t="s">
        <v>144</v>
      </c>
      <c r="AT96" s="25" t="s">
        <v>140</v>
      </c>
      <c r="AU96" s="25" t="s">
        <v>82</v>
      </c>
      <c r="AY96" s="25" t="s">
        <v>139</v>
      </c>
      <c r="BE96" s="236">
        <f>IF(N96="základní",J96,0)</f>
        <v>0</v>
      </c>
      <c r="BF96" s="236">
        <f>IF(N96="snížená",J96,0)</f>
        <v>0</v>
      </c>
      <c r="BG96" s="236">
        <f>IF(N96="zákl. přenesená",J96,0)</f>
        <v>0</v>
      </c>
      <c r="BH96" s="236">
        <f>IF(N96="sníž. přenesená",J96,0)</f>
        <v>0</v>
      </c>
      <c r="BI96" s="236">
        <f>IF(N96="nulová",J96,0)</f>
        <v>0</v>
      </c>
      <c r="BJ96" s="25" t="s">
        <v>82</v>
      </c>
      <c r="BK96" s="236">
        <f>ROUND(I96*H96,2)</f>
        <v>0</v>
      </c>
      <c r="BL96" s="25" t="s">
        <v>144</v>
      </c>
      <c r="BM96" s="25" t="s">
        <v>200</v>
      </c>
    </row>
    <row r="97" s="1" customFormat="1" ht="25.5" customHeight="1">
      <c r="B97" s="47"/>
      <c r="C97" s="225" t="s">
        <v>173</v>
      </c>
      <c r="D97" s="225" t="s">
        <v>140</v>
      </c>
      <c r="E97" s="226" t="s">
        <v>1156</v>
      </c>
      <c r="F97" s="227" t="s">
        <v>1157</v>
      </c>
      <c r="G97" s="228" t="s">
        <v>154</v>
      </c>
      <c r="H97" s="229">
        <v>1</v>
      </c>
      <c r="I97" s="230"/>
      <c r="J97" s="231">
        <f>ROUND(I97*H97,2)</f>
        <v>0</v>
      </c>
      <c r="K97" s="227" t="s">
        <v>21</v>
      </c>
      <c r="L97" s="73"/>
      <c r="M97" s="232" t="s">
        <v>21</v>
      </c>
      <c r="N97" s="233" t="s">
        <v>45</v>
      </c>
      <c r="O97" s="48"/>
      <c r="P97" s="234">
        <f>O97*H97</f>
        <v>0</v>
      </c>
      <c r="Q97" s="234">
        <v>0</v>
      </c>
      <c r="R97" s="234">
        <f>Q97*H97</f>
        <v>0</v>
      </c>
      <c r="S97" s="234">
        <v>0</v>
      </c>
      <c r="T97" s="235">
        <f>S97*H97</f>
        <v>0</v>
      </c>
      <c r="AR97" s="25" t="s">
        <v>144</v>
      </c>
      <c r="AT97" s="25" t="s">
        <v>140</v>
      </c>
      <c r="AU97" s="25" t="s">
        <v>82</v>
      </c>
      <c r="AY97" s="25" t="s">
        <v>139</v>
      </c>
      <c r="BE97" s="236">
        <f>IF(N97="základní",J97,0)</f>
        <v>0</v>
      </c>
      <c r="BF97" s="236">
        <f>IF(N97="snížená",J97,0)</f>
        <v>0</v>
      </c>
      <c r="BG97" s="236">
        <f>IF(N97="zákl. přenesená",J97,0)</f>
        <v>0</v>
      </c>
      <c r="BH97" s="236">
        <f>IF(N97="sníž. přenesená",J97,0)</f>
        <v>0</v>
      </c>
      <c r="BI97" s="236">
        <f>IF(N97="nulová",J97,0)</f>
        <v>0</v>
      </c>
      <c r="BJ97" s="25" t="s">
        <v>82</v>
      </c>
      <c r="BK97" s="236">
        <f>ROUND(I97*H97,2)</f>
        <v>0</v>
      </c>
      <c r="BL97" s="25" t="s">
        <v>144</v>
      </c>
      <c r="BM97" s="25" t="s">
        <v>203</v>
      </c>
    </row>
    <row r="98" s="1" customFormat="1" ht="16.5" customHeight="1">
      <c r="B98" s="47"/>
      <c r="C98" s="225" t="s">
        <v>204</v>
      </c>
      <c r="D98" s="225" t="s">
        <v>140</v>
      </c>
      <c r="E98" s="226" t="s">
        <v>1158</v>
      </c>
      <c r="F98" s="227" t="s">
        <v>1159</v>
      </c>
      <c r="G98" s="228" t="s">
        <v>154</v>
      </c>
      <c r="H98" s="229">
        <v>6</v>
      </c>
      <c r="I98" s="230"/>
      <c r="J98" s="231">
        <f>ROUND(I98*H98,2)</f>
        <v>0</v>
      </c>
      <c r="K98" s="227" t="s">
        <v>21</v>
      </c>
      <c r="L98" s="73"/>
      <c r="M98" s="232" t="s">
        <v>21</v>
      </c>
      <c r="N98" s="233" t="s">
        <v>45</v>
      </c>
      <c r="O98" s="48"/>
      <c r="P98" s="234">
        <f>O98*H98</f>
        <v>0</v>
      </c>
      <c r="Q98" s="234">
        <v>0</v>
      </c>
      <c r="R98" s="234">
        <f>Q98*H98</f>
        <v>0</v>
      </c>
      <c r="S98" s="234">
        <v>0</v>
      </c>
      <c r="T98" s="235">
        <f>S98*H98</f>
        <v>0</v>
      </c>
      <c r="AR98" s="25" t="s">
        <v>144</v>
      </c>
      <c r="AT98" s="25" t="s">
        <v>140</v>
      </c>
      <c r="AU98" s="25" t="s">
        <v>82</v>
      </c>
      <c r="AY98" s="25" t="s">
        <v>139</v>
      </c>
      <c r="BE98" s="236">
        <f>IF(N98="základní",J98,0)</f>
        <v>0</v>
      </c>
      <c r="BF98" s="236">
        <f>IF(N98="snížená",J98,0)</f>
        <v>0</v>
      </c>
      <c r="BG98" s="236">
        <f>IF(N98="zákl. přenesená",J98,0)</f>
        <v>0</v>
      </c>
      <c r="BH98" s="236">
        <f>IF(N98="sníž. přenesená",J98,0)</f>
        <v>0</v>
      </c>
      <c r="BI98" s="236">
        <f>IF(N98="nulová",J98,0)</f>
        <v>0</v>
      </c>
      <c r="BJ98" s="25" t="s">
        <v>82</v>
      </c>
      <c r="BK98" s="236">
        <f>ROUND(I98*H98,2)</f>
        <v>0</v>
      </c>
      <c r="BL98" s="25" t="s">
        <v>144</v>
      </c>
      <c r="BM98" s="25" t="s">
        <v>207</v>
      </c>
    </row>
    <row r="99" s="1" customFormat="1" ht="16.5" customHeight="1">
      <c r="B99" s="47"/>
      <c r="C99" s="225" t="s">
        <v>176</v>
      </c>
      <c r="D99" s="225" t="s">
        <v>140</v>
      </c>
      <c r="E99" s="226" t="s">
        <v>1160</v>
      </c>
      <c r="F99" s="227" t="s">
        <v>1161</v>
      </c>
      <c r="G99" s="228" t="s">
        <v>154</v>
      </c>
      <c r="H99" s="229">
        <v>24</v>
      </c>
      <c r="I99" s="230"/>
      <c r="J99" s="231">
        <f>ROUND(I99*H99,2)</f>
        <v>0</v>
      </c>
      <c r="K99" s="227" t="s">
        <v>21</v>
      </c>
      <c r="L99" s="73"/>
      <c r="M99" s="232" t="s">
        <v>21</v>
      </c>
      <c r="N99" s="233" t="s">
        <v>45</v>
      </c>
      <c r="O99" s="48"/>
      <c r="P99" s="234">
        <f>O99*H99</f>
        <v>0</v>
      </c>
      <c r="Q99" s="234">
        <v>0</v>
      </c>
      <c r="R99" s="234">
        <f>Q99*H99</f>
        <v>0</v>
      </c>
      <c r="S99" s="234">
        <v>0</v>
      </c>
      <c r="T99" s="235">
        <f>S99*H99</f>
        <v>0</v>
      </c>
      <c r="AR99" s="25" t="s">
        <v>144</v>
      </c>
      <c r="AT99" s="25" t="s">
        <v>140</v>
      </c>
      <c r="AU99" s="25" t="s">
        <v>82</v>
      </c>
      <c r="AY99" s="25" t="s">
        <v>139</v>
      </c>
      <c r="BE99" s="236">
        <f>IF(N99="základní",J99,0)</f>
        <v>0</v>
      </c>
      <c r="BF99" s="236">
        <f>IF(N99="snížená",J99,0)</f>
        <v>0</v>
      </c>
      <c r="BG99" s="236">
        <f>IF(N99="zákl. přenesená",J99,0)</f>
        <v>0</v>
      </c>
      <c r="BH99" s="236">
        <f>IF(N99="sníž. přenesená",J99,0)</f>
        <v>0</v>
      </c>
      <c r="BI99" s="236">
        <f>IF(N99="nulová",J99,0)</f>
        <v>0</v>
      </c>
      <c r="BJ99" s="25" t="s">
        <v>82</v>
      </c>
      <c r="BK99" s="236">
        <f>ROUND(I99*H99,2)</f>
        <v>0</v>
      </c>
      <c r="BL99" s="25" t="s">
        <v>144</v>
      </c>
      <c r="BM99" s="25" t="s">
        <v>212</v>
      </c>
    </row>
    <row r="100" s="1" customFormat="1" ht="16.5" customHeight="1">
      <c r="B100" s="47"/>
      <c r="C100" s="225" t="s">
        <v>9</v>
      </c>
      <c r="D100" s="225" t="s">
        <v>140</v>
      </c>
      <c r="E100" s="226" t="s">
        <v>1162</v>
      </c>
      <c r="F100" s="227" t="s">
        <v>1163</v>
      </c>
      <c r="G100" s="228" t="s">
        <v>154</v>
      </c>
      <c r="H100" s="229">
        <v>1</v>
      </c>
      <c r="I100" s="230"/>
      <c r="J100" s="231">
        <f>ROUND(I100*H100,2)</f>
        <v>0</v>
      </c>
      <c r="K100" s="227" t="s">
        <v>21</v>
      </c>
      <c r="L100" s="73"/>
      <c r="M100" s="232" t="s">
        <v>21</v>
      </c>
      <c r="N100" s="233" t="s">
        <v>45</v>
      </c>
      <c r="O100" s="48"/>
      <c r="P100" s="234">
        <f>O100*H100</f>
        <v>0</v>
      </c>
      <c r="Q100" s="234">
        <v>0</v>
      </c>
      <c r="R100" s="234">
        <f>Q100*H100</f>
        <v>0</v>
      </c>
      <c r="S100" s="234">
        <v>0</v>
      </c>
      <c r="T100" s="235">
        <f>S100*H100</f>
        <v>0</v>
      </c>
      <c r="AR100" s="25" t="s">
        <v>144</v>
      </c>
      <c r="AT100" s="25" t="s">
        <v>140</v>
      </c>
      <c r="AU100" s="25" t="s">
        <v>82</v>
      </c>
      <c r="AY100" s="25" t="s">
        <v>139</v>
      </c>
      <c r="BE100" s="236">
        <f>IF(N100="základní",J100,0)</f>
        <v>0</v>
      </c>
      <c r="BF100" s="236">
        <f>IF(N100="snížená",J100,0)</f>
        <v>0</v>
      </c>
      <c r="BG100" s="236">
        <f>IF(N100="zákl. přenesená",J100,0)</f>
        <v>0</v>
      </c>
      <c r="BH100" s="236">
        <f>IF(N100="sníž. přenesená",J100,0)</f>
        <v>0</v>
      </c>
      <c r="BI100" s="236">
        <f>IF(N100="nulová",J100,0)</f>
        <v>0</v>
      </c>
      <c r="BJ100" s="25" t="s">
        <v>82</v>
      </c>
      <c r="BK100" s="236">
        <f>ROUND(I100*H100,2)</f>
        <v>0</v>
      </c>
      <c r="BL100" s="25" t="s">
        <v>144</v>
      </c>
      <c r="BM100" s="25" t="s">
        <v>215</v>
      </c>
    </row>
    <row r="101" s="1" customFormat="1" ht="16.5" customHeight="1">
      <c r="B101" s="47"/>
      <c r="C101" s="225" t="s">
        <v>219</v>
      </c>
      <c r="D101" s="225" t="s">
        <v>140</v>
      </c>
      <c r="E101" s="226" t="s">
        <v>1164</v>
      </c>
      <c r="F101" s="227" t="s">
        <v>1165</v>
      </c>
      <c r="G101" s="228" t="s">
        <v>1166</v>
      </c>
      <c r="H101" s="229">
        <v>1</v>
      </c>
      <c r="I101" s="230"/>
      <c r="J101" s="231">
        <f>ROUND(I101*H101,2)</f>
        <v>0</v>
      </c>
      <c r="K101" s="227" t="s">
        <v>21</v>
      </c>
      <c r="L101" s="73"/>
      <c r="M101" s="232" t="s">
        <v>21</v>
      </c>
      <c r="N101" s="233" t="s">
        <v>45</v>
      </c>
      <c r="O101" s="48"/>
      <c r="P101" s="234">
        <f>O101*H101</f>
        <v>0</v>
      </c>
      <c r="Q101" s="234">
        <v>0</v>
      </c>
      <c r="R101" s="234">
        <f>Q101*H101</f>
        <v>0</v>
      </c>
      <c r="S101" s="234">
        <v>0</v>
      </c>
      <c r="T101" s="235">
        <f>S101*H101</f>
        <v>0</v>
      </c>
      <c r="AR101" s="25" t="s">
        <v>144</v>
      </c>
      <c r="AT101" s="25" t="s">
        <v>140</v>
      </c>
      <c r="AU101" s="25" t="s">
        <v>82</v>
      </c>
      <c r="AY101" s="25" t="s">
        <v>139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25" t="s">
        <v>82</v>
      </c>
      <c r="BK101" s="236">
        <f>ROUND(I101*H101,2)</f>
        <v>0</v>
      </c>
      <c r="BL101" s="25" t="s">
        <v>144</v>
      </c>
      <c r="BM101" s="25" t="s">
        <v>223</v>
      </c>
    </row>
    <row r="102" s="1" customFormat="1" ht="16.5" customHeight="1">
      <c r="B102" s="47"/>
      <c r="C102" s="225" t="s">
        <v>183</v>
      </c>
      <c r="D102" s="225" t="s">
        <v>140</v>
      </c>
      <c r="E102" s="226" t="s">
        <v>1167</v>
      </c>
      <c r="F102" s="227" t="s">
        <v>1168</v>
      </c>
      <c r="G102" s="228" t="s">
        <v>1166</v>
      </c>
      <c r="H102" s="229">
        <v>1</v>
      </c>
      <c r="I102" s="230"/>
      <c r="J102" s="231">
        <f>ROUND(I102*H102,2)</f>
        <v>0</v>
      </c>
      <c r="K102" s="227" t="s">
        <v>21</v>
      </c>
      <c r="L102" s="73"/>
      <c r="M102" s="232" t="s">
        <v>21</v>
      </c>
      <c r="N102" s="233" t="s">
        <v>45</v>
      </c>
      <c r="O102" s="48"/>
      <c r="P102" s="234">
        <f>O102*H102</f>
        <v>0</v>
      </c>
      <c r="Q102" s="234">
        <v>0</v>
      </c>
      <c r="R102" s="234">
        <f>Q102*H102</f>
        <v>0</v>
      </c>
      <c r="S102" s="234">
        <v>0</v>
      </c>
      <c r="T102" s="235">
        <f>S102*H102</f>
        <v>0</v>
      </c>
      <c r="AR102" s="25" t="s">
        <v>144</v>
      </c>
      <c r="AT102" s="25" t="s">
        <v>140</v>
      </c>
      <c r="AU102" s="25" t="s">
        <v>82</v>
      </c>
      <c r="AY102" s="25" t="s">
        <v>139</v>
      </c>
      <c r="BE102" s="236">
        <f>IF(N102="základní",J102,0)</f>
        <v>0</v>
      </c>
      <c r="BF102" s="236">
        <f>IF(N102="snížená",J102,0)</f>
        <v>0</v>
      </c>
      <c r="BG102" s="236">
        <f>IF(N102="zákl. přenesená",J102,0)</f>
        <v>0</v>
      </c>
      <c r="BH102" s="236">
        <f>IF(N102="sníž. přenesená",J102,0)</f>
        <v>0</v>
      </c>
      <c r="BI102" s="236">
        <f>IF(N102="nulová",J102,0)</f>
        <v>0</v>
      </c>
      <c r="BJ102" s="25" t="s">
        <v>82</v>
      </c>
      <c r="BK102" s="236">
        <f>ROUND(I102*H102,2)</f>
        <v>0</v>
      </c>
      <c r="BL102" s="25" t="s">
        <v>144</v>
      </c>
      <c r="BM102" s="25" t="s">
        <v>226</v>
      </c>
    </row>
    <row r="103" s="1" customFormat="1" ht="16.5" customHeight="1">
      <c r="B103" s="47"/>
      <c r="C103" s="225" t="s">
        <v>227</v>
      </c>
      <c r="D103" s="225" t="s">
        <v>140</v>
      </c>
      <c r="E103" s="226" t="s">
        <v>1169</v>
      </c>
      <c r="F103" s="227" t="s">
        <v>1170</v>
      </c>
      <c r="G103" s="228" t="s">
        <v>1166</v>
      </c>
      <c r="H103" s="229">
        <v>1</v>
      </c>
      <c r="I103" s="230"/>
      <c r="J103" s="231">
        <f>ROUND(I103*H103,2)</f>
        <v>0</v>
      </c>
      <c r="K103" s="227" t="s">
        <v>21</v>
      </c>
      <c r="L103" s="73"/>
      <c r="M103" s="232" t="s">
        <v>21</v>
      </c>
      <c r="N103" s="233" t="s">
        <v>45</v>
      </c>
      <c r="O103" s="48"/>
      <c r="P103" s="234">
        <f>O103*H103</f>
        <v>0</v>
      </c>
      <c r="Q103" s="234">
        <v>0</v>
      </c>
      <c r="R103" s="234">
        <f>Q103*H103</f>
        <v>0</v>
      </c>
      <c r="S103" s="234">
        <v>0</v>
      </c>
      <c r="T103" s="235">
        <f>S103*H103</f>
        <v>0</v>
      </c>
      <c r="AR103" s="25" t="s">
        <v>144</v>
      </c>
      <c r="AT103" s="25" t="s">
        <v>140</v>
      </c>
      <c r="AU103" s="25" t="s">
        <v>82</v>
      </c>
      <c r="AY103" s="25" t="s">
        <v>139</v>
      </c>
      <c r="BE103" s="236">
        <f>IF(N103="základní",J103,0)</f>
        <v>0</v>
      </c>
      <c r="BF103" s="236">
        <f>IF(N103="snížená",J103,0)</f>
        <v>0</v>
      </c>
      <c r="BG103" s="236">
        <f>IF(N103="zákl. přenesená",J103,0)</f>
        <v>0</v>
      </c>
      <c r="BH103" s="236">
        <f>IF(N103="sníž. přenesená",J103,0)</f>
        <v>0</v>
      </c>
      <c r="BI103" s="236">
        <f>IF(N103="nulová",J103,0)</f>
        <v>0</v>
      </c>
      <c r="BJ103" s="25" t="s">
        <v>82</v>
      </c>
      <c r="BK103" s="236">
        <f>ROUND(I103*H103,2)</f>
        <v>0</v>
      </c>
      <c r="BL103" s="25" t="s">
        <v>144</v>
      </c>
      <c r="BM103" s="25" t="s">
        <v>230</v>
      </c>
    </row>
    <row r="104" s="10" customFormat="1" ht="37.44001" customHeight="1">
      <c r="B104" s="211"/>
      <c r="C104" s="212"/>
      <c r="D104" s="213" t="s">
        <v>73</v>
      </c>
      <c r="E104" s="214" t="s">
        <v>1171</v>
      </c>
      <c r="F104" s="214" t="s">
        <v>1172</v>
      </c>
      <c r="G104" s="212"/>
      <c r="H104" s="212"/>
      <c r="I104" s="215"/>
      <c r="J104" s="216">
        <f>BK104</f>
        <v>0</v>
      </c>
      <c r="K104" s="212"/>
      <c r="L104" s="217"/>
      <c r="M104" s="218"/>
      <c r="N104" s="219"/>
      <c r="O104" s="219"/>
      <c r="P104" s="220">
        <f>SUM(P105:P110)</f>
        <v>0</v>
      </c>
      <c r="Q104" s="219"/>
      <c r="R104" s="220">
        <f>SUM(R105:R110)</f>
        <v>0</v>
      </c>
      <c r="S104" s="219"/>
      <c r="T104" s="221">
        <f>SUM(T105:T110)</f>
        <v>0</v>
      </c>
      <c r="AR104" s="222" t="s">
        <v>82</v>
      </c>
      <c r="AT104" s="223" t="s">
        <v>73</v>
      </c>
      <c r="AU104" s="223" t="s">
        <v>74</v>
      </c>
      <c r="AY104" s="222" t="s">
        <v>139</v>
      </c>
      <c r="BK104" s="224">
        <f>SUM(BK105:BK110)</f>
        <v>0</v>
      </c>
    </row>
    <row r="105" s="1" customFormat="1" ht="16.5" customHeight="1">
      <c r="B105" s="47"/>
      <c r="C105" s="225" t="s">
        <v>187</v>
      </c>
      <c r="D105" s="225" t="s">
        <v>140</v>
      </c>
      <c r="E105" s="226" t="s">
        <v>1173</v>
      </c>
      <c r="F105" s="227" t="s">
        <v>1174</v>
      </c>
      <c r="G105" s="228" t="s">
        <v>154</v>
      </c>
      <c r="H105" s="229">
        <v>3</v>
      </c>
      <c r="I105" s="230"/>
      <c r="J105" s="231">
        <f>ROUND(I105*H105,2)</f>
        <v>0</v>
      </c>
      <c r="K105" s="227" t="s">
        <v>21</v>
      </c>
      <c r="L105" s="73"/>
      <c r="M105" s="232" t="s">
        <v>21</v>
      </c>
      <c r="N105" s="233" t="s">
        <v>45</v>
      </c>
      <c r="O105" s="48"/>
      <c r="P105" s="234">
        <f>O105*H105</f>
        <v>0</v>
      </c>
      <c r="Q105" s="234">
        <v>0</v>
      </c>
      <c r="R105" s="234">
        <f>Q105*H105</f>
        <v>0</v>
      </c>
      <c r="S105" s="234">
        <v>0</v>
      </c>
      <c r="T105" s="235">
        <f>S105*H105</f>
        <v>0</v>
      </c>
      <c r="AR105" s="25" t="s">
        <v>144</v>
      </c>
      <c r="AT105" s="25" t="s">
        <v>140</v>
      </c>
      <c r="AU105" s="25" t="s">
        <v>82</v>
      </c>
      <c r="AY105" s="25" t="s">
        <v>139</v>
      </c>
      <c r="BE105" s="236">
        <f>IF(N105="základní",J105,0)</f>
        <v>0</v>
      </c>
      <c r="BF105" s="236">
        <f>IF(N105="snížená",J105,0)</f>
        <v>0</v>
      </c>
      <c r="BG105" s="236">
        <f>IF(N105="zákl. přenesená",J105,0)</f>
        <v>0</v>
      </c>
      <c r="BH105" s="236">
        <f>IF(N105="sníž. přenesená",J105,0)</f>
        <v>0</v>
      </c>
      <c r="BI105" s="236">
        <f>IF(N105="nulová",J105,0)</f>
        <v>0</v>
      </c>
      <c r="BJ105" s="25" t="s">
        <v>82</v>
      </c>
      <c r="BK105" s="236">
        <f>ROUND(I105*H105,2)</f>
        <v>0</v>
      </c>
      <c r="BL105" s="25" t="s">
        <v>144</v>
      </c>
      <c r="BM105" s="25" t="s">
        <v>233</v>
      </c>
    </row>
    <row r="106" s="1" customFormat="1" ht="25.5" customHeight="1">
      <c r="B106" s="47"/>
      <c r="C106" s="225" t="s">
        <v>234</v>
      </c>
      <c r="D106" s="225" t="s">
        <v>140</v>
      </c>
      <c r="E106" s="226" t="s">
        <v>1175</v>
      </c>
      <c r="F106" s="227" t="s">
        <v>1176</v>
      </c>
      <c r="G106" s="228" t="s">
        <v>154</v>
      </c>
      <c r="H106" s="229">
        <v>3</v>
      </c>
      <c r="I106" s="230"/>
      <c r="J106" s="231">
        <f>ROUND(I106*H106,2)</f>
        <v>0</v>
      </c>
      <c r="K106" s="227" t="s">
        <v>21</v>
      </c>
      <c r="L106" s="73"/>
      <c r="M106" s="232" t="s">
        <v>21</v>
      </c>
      <c r="N106" s="233" t="s">
        <v>45</v>
      </c>
      <c r="O106" s="48"/>
      <c r="P106" s="234">
        <f>O106*H106</f>
        <v>0</v>
      </c>
      <c r="Q106" s="234">
        <v>0</v>
      </c>
      <c r="R106" s="234">
        <f>Q106*H106</f>
        <v>0</v>
      </c>
      <c r="S106" s="234">
        <v>0</v>
      </c>
      <c r="T106" s="235">
        <f>S106*H106</f>
        <v>0</v>
      </c>
      <c r="AR106" s="25" t="s">
        <v>144</v>
      </c>
      <c r="AT106" s="25" t="s">
        <v>140</v>
      </c>
      <c r="AU106" s="25" t="s">
        <v>82</v>
      </c>
      <c r="AY106" s="25" t="s">
        <v>139</v>
      </c>
      <c r="BE106" s="236">
        <f>IF(N106="základní",J106,0)</f>
        <v>0</v>
      </c>
      <c r="BF106" s="236">
        <f>IF(N106="snížená",J106,0)</f>
        <v>0</v>
      </c>
      <c r="BG106" s="236">
        <f>IF(N106="zákl. přenesená",J106,0)</f>
        <v>0</v>
      </c>
      <c r="BH106" s="236">
        <f>IF(N106="sníž. přenesená",J106,0)</f>
        <v>0</v>
      </c>
      <c r="BI106" s="236">
        <f>IF(N106="nulová",J106,0)</f>
        <v>0</v>
      </c>
      <c r="BJ106" s="25" t="s">
        <v>82</v>
      </c>
      <c r="BK106" s="236">
        <f>ROUND(I106*H106,2)</f>
        <v>0</v>
      </c>
      <c r="BL106" s="25" t="s">
        <v>144</v>
      </c>
      <c r="BM106" s="25" t="s">
        <v>237</v>
      </c>
    </row>
    <row r="107" s="1" customFormat="1" ht="16.5" customHeight="1">
      <c r="B107" s="47"/>
      <c r="C107" s="225" t="s">
        <v>190</v>
      </c>
      <c r="D107" s="225" t="s">
        <v>140</v>
      </c>
      <c r="E107" s="226" t="s">
        <v>1177</v>
      </c>
      <c r="F107" s="227" t="s">
        <v>1178</v>
      </c>
      <c r="G107" s="228" t="s">
        <v>222</v>
      </c>
      <c r="H107" s="229">
        <v>82</v>
      </c>
      <c r="I107" s="230"/>
      <c r="J107" s="231">
        <f>ROUND(I107*H107,2)</f>
        <v>0</v>
      </c>
      <c r="K107" s="227" t="s">
        <v>21</v>
      </c>
      <c r="L107" s="73"/>
      <c r="M107" s="232" t="s">
        <v>21</v>
      </c>
      <c r="N107" s="233" t="s">
        <v>45</v>
      </c>
      <c r="O107" s="48"/>
      <c r="P107" s="234">
        <f>O107*H107</f>
        <v>0</v>
      </c>
      <c r="Q107" s="234">
        <v>0</v>
      </c>
      <c r="R107" s="234">
        <f>Q107*H107</f>
        <v>0</v>
      </c>
      <c r="S107" s="234">
        <v>0</v>
      </c>
      <c r="T107" s="235">
        <f>S107*H107</f>
        <v>0</v>
      </c>
      <c r="AR107" s="25" t="s">
        <v>144</v>
      </c>
      <c r="AT107" s="25" t="s">
        <v>140</v>
      </c>
      <c r="AU107" s="25" t="s">
        <v>82</v>
      </c>
      <c r="AY107" s="25" t="s">
        <v>139</v>
      </c>
      <c r="BE107" s="236">
        <f>IF(N107="základní",J107,0)</f>
        <v>0</v>
      </c>
      <c r="BF107" s="236">
        <f>IF(N107="snížená",J107,0)</f>
        <v>0</v>
      </c>
      <c r="BG107" s="236">
        <f>IF(N107="zákl. přenesená",J107,0)</f>
        <v>0</v>
      </c>
      <c r="BH107" s="236">
        <f>IF(N107="sníž. přenesená",J107,0)</f>
        <v>0</v>
      </c>
      <c r="BI107" s="236">
        <f>IF(N107="nulová",J107,0)</f>
        <v>0</v>
      </c>
      <c r="BJ107" s="25" t="s">
        <v>82</v>
      </c>
      <c r="BK107" s="236">
        <f>ROUND(I107*H107,2)</f>
        <v>0</v>
      </c>
      <c r="BL107" s="25" t="s">
        <v>144</v>
      </c>
      <c r="BM107" s="25" t="s">
        <v>240</v>
      </c>
    </row>
    <row r="108" s="1" customFormat="1" ht="25.5" customHeight="1">
      <c r="B108" s="47"/>
      <c r="C108" s="225" t="s">
        <v>241</v>
      </c>
      <c r="D108" s="225" t="s">
        <v>140</v>
      </c>
      <c r="E108" s="226" t="s">
        <v>1179</v>
      </c>
      <c r="F108" s="227" t="s">
        <v>1180</v>
      </c>
      <c r="G108" s="228" t="s">
        <v>222</v>
      </c>
      <c r="H108" s="229">
        <v>82</v>
      </c>
      <c r="I108" s="230"/>
      <c r="J108" s="231">
        <f>ROUND(I108*H108,2)</f>
        <v>0</v>
      </c>
      <c r="K108" s="227" t="s">
        <v>21</v>
      </c>
      <c r="L108" s="73"/>
      <c r="M108" s="232" t="s">
        <v>21</v>
      </c>
      <c r="N108" s="233" t="s">
        <v>45</v>
      </c>
      <c r="O108" s="48"/>
      <c r="P108" s="234">
        <f>O108*H108</f>
        <v>0</v>
      </c>
      <c r="Q108" s="234">
        <v>0</v>
      </c>
      <c r="R108" s="234">
        <f>Q108*H108</f>
        <v>0</v>
      </c>
      <c r="S108" s="234">
        <v>0</v>
      </c>
      <c r="T108" s="235">
        <f>S108*H108</f>
        <v>0</v>
      </c>
      <c r="AR108" s="25" t="s">
        <v>144</v>
      </c>
      <c r="AT108" s="25" t="s">
        <v>140</v>
      </c>
      <c r="AU108" s="25" t="s">
        <v>82</v>
      </c>
      <c r="AY108" s="25" t="s">
        <v>139</v>
      </c>
      <c r="BE108" s="236">
        <f>IF(N108="základní",J108,0)</f>
        <v>0</v>
      </c>
      <c r="BF108" s="236">
        <f>IF(N108="snížená",J108,0)</f>
        <v>0</v>
      </c>
      <c r="BG108" s="236">
        <f>IF(N108="zákl. přenesená",J108,0)</f>
        <v>0</v>
      </c>
      <c r="BH108" s="236">
        <f>IF(N108="sníž. přenesená",J108,0)</f>
        <v>0</v>
      </c>
      <c r="BI108" s="236">
        <f>IF(N108="nulová",J108,0)</f>
        <v>0</v>
      </c>
      <c r="BJ108" s="25" t="s">
        <v>82</v>
      </c>
      <c r="BK108" s="236">
        <f>ROUND(I108*H108,2)</f>
        <v>0</v>
      </c>
      <c r="BL108" s="25" t="s">
        <v>144</v>
      </c>
      <c r="BM108" s="25" t="s">
        <v>244</v>
      </c>
    </row>
    <row r="109" s="1" customFormat="1" ht="16.5" customHeight="1">
      <c r="B109" s="47"/>
      <c r="C109" s="225" t="s">
        <v>193</v>
      </c>
      <c r="D109" s="225" t="s">
        <v>140</v>
      </c>
      <c r="E109" s="226" t="s">
        <v>1181</v>
      </c>
      <c r="F109" s="227" t="s">
        <v>1182</v>
      </c>
      <c r="G109" s="228" t="s">
        <v>222</v>
      </c>
      <c r="H109" s="229">
        <v>82</v>
      </c>
      <c r="I109" s="230"/>
      <c r="J109" s="231">
        <f>ROUND(I109*H109,2)</f>
        <v>0</v>
      </c>
      <c r="K109" s="227" t="s">
        <v>21</v>
      </c>
      <c r="L109" s="73"/>
      <c r="M109" s="232" t="s">
        <v>21</v>
      </c>
      <c r="N109" s="233" t="s">
        <v>45</v>
      </c>
      <c r="O109" s="48"/>
      <c r="P109" s="234">
        <f>O109*H109</f>
        <v>0</v>
      </c>
      <c r="Q109" s="234">
        <v>0</v>
      </c>
      <c r="R109" s="234">
        <f>Q109*H109</f>
        <v>0</v>
      </c>
      <c r="S109" s="234">
        <v>0</v>
      </c>
      <c r="T109" s="235">
        <f>S109*H109</f>
        <v>0</v>
      </c>
      <c r="AR109" s="25" t="s">
        <v>144</v>
      </c>
      <c r="AT109" s="25" t="s">
        <v>140</v>
      </c>
      <c r="AU109" s="25" t="s">
        <v>82</v>
      </c>
      <c r="AY109" s="25" t="s">
        <v>139</v>
      </c>
      <c r="BE109" s="236">
        <f>IF(N109="základní",J109,0)</f>
        <v>0</v>
      </c>
      <c r="BF109" s="236">
        <f>IF(N109="snížená",J109,0)</f>
        <v>0</v>
      </c>
      <c r="BG109" s="236">
        <f>IF(N109="zákl. přenesená",J109,0)</f>
        <v>0</v>
      </c>
      <c r="BH109" s="236">
        <f>IF(N109="sníž. přenesená",J109,0)</f>
        <v>0</v>
      </c>
      <c r="BI109" s="236">
        <f>IF(N109="nulová",J109,0)</f>
        <v>0</v>
      </c>
      <c r="BJ109" s="25" t="s">
        <v>82</v>
      </c>
      <c r="BK109" s="236">
        <f>ROUND(I109*H109,2)</f>
        <v>0</v>
      </c>
      <c r="BL109" s="25" t="s">
        <v>144</v>
      </c>
      <c r="BM109" s="25" t="s">
        <v>247</v>
      </c>
    </row>
    <row r="110" s="1" customFormat="1" ht="16.5" customHeight="1">
      <c r="B110" s="47"/>
      <c r="C110" s="225" t="s">
        <v>248</v>
      </c>
      <c r="D110" s="225" t="s">
        <v>140</v>
      </c>
      <c r="E110" s="226" t="s">
        <v>1183</v>
      </c>
      <c r="F110" s="227" t="s">
        <v>1184</v>
      </c>
      <c r="G110" s="228" t="s">
        <v>222</v>
      </c>
      <c r="H110" s="229">
        <v>82</v>
      </c>
      <c r="I110" s="230"/>
      <c r="J110" s="231">
        <f>ROUND(I110*H110,2)</f>
        <v>0</v>
      </c>
      <c r="K110" s="227" t="s">
        <v>21</v>
      </c>
      <c r="L110" s="73"/>
      <c r="M110" s="232" t="s">
        <v>21</v>
      </c>
      <c r="N110" s="240" t="s">
        <v>45</v>
      </c>
      <c r="O110" s="241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5" t="s">
        <v>144</v>
      </c>
      <c r="AT110" s="25" t="s">
        <v>140</v>
      </c>
      <c r="AU110" s="25" t="s">
        <v>82</v>
      </c>
      <c r="AY110" s="25" t="s">
        <v>139</v>
      </c>
      <c r="BE110" s="236">
        <f>IF(N110="základní",J110,0)</f>
        <v>0</v>
      </c>
      <c r="BF110" s="236">
        <f>IF(N110="snížená",J110,0)</f>
        <v>0</v>
      </c>
      <c r="BG110" s="236">
        <f>IF(N110="zákl. přenesená",J110,0)</f>
        <v>0</v>
      </c>
      <c r="BH110" s="236">
        <f>IF(N110="sníž. přenesená",J110,0)</f>
        <v>0</v>
      </c>
      <c r="BI110" s="236">
        <f>IF(N110="nulová",J110,0)</f>
        <v>0</v>
      </c>
      <c r="BJ110" s="25" t="s">
        <v>82</v>
      </c>
      <c r="BK110" s="236">
        <f>ROUND(I110*H110,2)</f>
        <v>0</v>
      </c>
      <c r="BL110" s="25" t="s">
        <v>144</v>
      </c>
      <c r="BM110" s="25" t="s">
        <v>251</v>
      </c>
    </row>
    <row r="111" s="1" customFormat="1" ht="6.96" customHeight="1">
      <c r="B111" s="68"/>
      <c r="C111" s="69"/>
      <c r="D111" s="69"/>
      <c r="E111" s="69"/>
      <c r="F111" s="69"/>
      <c r="G111" s="69"/>
      <c r="H111" s="69"/>
      <c r="I111" s="179"/>
      <c r="J111" s="69"/>
      <c r="K111" s="69"/>
      <c r="L111" s="73"/>
    </row>
  </sheetData>
  <sheetProtection sheet="1" autoFilter="0" formatColumns="0" formatRows="0" objects="1" scenarios="1" spinCount="100000" saltValue="kHDLWfY9aA7Ww4/BYjbKmZSNIi3U+Z/uW+XmH2lEou4+J+nwztcRE3UM/r09IkXb6FJ3x8tKhA60YCX1cNTJxQ==" hashValue="5iVjKOHwSfPhCxxOx5r40rm1BQvgz8AtHGz7QDbFwqV3zz13hUdzv8MgwgDGp26gq2DmQx0rPBMgNBOkWf5bDQ==" algorithmName="SHA-512" password="CC35"/>
  <autoFilter ref="C77:K110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104</v>
      </c>
      <c r="G1" s="152" t="s">
        <v>105</v>
      </c>
      <c r="H1" s="152"/>
      <c r="I1" s="153"/>
      <c r="J1" s="152" t="s">
        <v>106</v>
      </c>
      <c r="K1" s="151" t="s">
        <v>107</v>
      </c>
      <c r="L1" s="152" t="s">
        <v>108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84</v>
      </c>
    </row>
    <row r="4" ht="36.96" customHeight="1">
      <c r="B4" s="29"/>
      <c r="C4" s="30"/>
      <c r="D4" s="31" t="s">
        <v>109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Ul. Karla Čapka, Sokolov - příjezdová komunikace a inženýrské sítě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110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1185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112</v>
      </c>
      <c r="G12" s="48"/>
      <c r="H12" s="48"/>
      <c r="I12" s="159" t="s">
        <v>25</v>
      </c>
      <c r="J12" s="160" t="str">
        <f>'Rekapitulace stavby'!AN8</f>
        <v>6. 3. 2019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tr">
        <f>IF('Rekapitulace stavby'!AN10="","",'Rekapitulace stavby'!AN10)</f>
        <v>00259586</v>
      </c>
      <c r="K14" s="52"/>
    </row>
    <row r="15" s="1" customFormat="1" ht="18" customHeight="1">
      <c r="B15" s="47"/>
      <c r="C15" s="48"/>
      <c r="D15" s="48"/>
      <c r="E15" s="36" t="str">
        <f>IF('Rekapitulace stavby'!E11="","",'Rekapitulace stavby'!E11)</f>
        <v>město Sokolov</v>
      </c>
      <c r="F15" s="48"/>
      <c r="G15" s="48"/>
      <c r="H15" s="48"/>
      <c r="I15" s="159" t="s">
        <v>31</v>
      </c>
      <c r="J15" s="36" t="str">
        <f>IF('Rekapitulace stavby'!AN11="","",'Rekapitulace stavby'!AN11)</f>
        <v>CZ00259586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33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35</v>
      </c>
      <c r="E20" s="48"/>
      <c r="F20" s="48"/>
      <c r="G20" s="48"/>
      <c r="H20" s="48"/>
      <c r="I20" s="159" t="s">
        <v>28</v>
      </c>
      <c r="J20" s="36" t="str">
        <f>IF('Rekapitulace stavby'!AN16="","",'Rekapitulace stavby'!AN16)</f>
        <v>73711870</v>
      </c>
      <c r="K20" s="52"/>
    </row>
    <row r="21" s="1" customFormat="1" ht="18" customHeight="1">
      <c r="B21" s="47"/>
      <c r="C21" s="48"/>
      <c r="D21" s="48"/>
      <c r="E21" s="36" t="str">
        <f>IF('Rekapitulace stavby'!E17="","",'Rekapitulace stavby'!E17)</f>
        <v>Ing.Jiří Soukup</v>
      </c>
      <c r="F21" s="48"/>
      <c r="G21" s="48"/>
      <c r="H21" s="48"/>
      <c r="I21" s="159" t="s">
        <v>31</v>
      </c>
      <c r="J21" s="36" t="str">
        <f>IF('Rekapitulace stavby'!AN17="","",'Rekapitulace stavby'!AN17)</f>
        <v/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39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ROUND(J77,2)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ROUND(SUM(BE77:BE88), 2)</f>
        <v>0</v>
      </c>
      <c r="G30" s="48"/>
      <c r="H30" s="48"/>
      <c r="I30" s="171">
        <v>0.20999999999999999</v>
      </c>
      <c r="J30" s="170">
        <f>ROUND(ROUND((SUM(BE77:BE88)),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ROUND(SUM(BF77:BF88), 2)</f>
        <v>0</v>
      </c>
      <c r="G31" s="48"/>
      <c r="H31" s="48"/>
      <c r="I31" s="171">
        <v>0.14999999999999999</v>
      </c>
      <c r="J31" s="170">
        <f>ROUND(ROUND((SUM(BF77:BF88)),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ROUND(SUM(BG77:BG88),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ROUND(SUM(BH77:BH88),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ROUND(SUM(BI77:BI88),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113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Ul. Karla Čapka, Sokolov - příjezdová komunikace a inženýrské sítě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110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005 - VRN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 xml:space="preserve"> </v>
      </c>
      <c r="G49" s="48"/>
      <c r="H49" s="48"/>
      <c r="I49" s="159" t="s">
        <v>25</v>
      </c>
      <c r="J49" s="160" t="str">
        <f>IF(J12="","",J12)</f>
        <v>6. 3. 2019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město Sokolov</v>
      </c>
      <c r="G51" s="48"/>
      <c r="H51" s="48"/>
      <c r="I51" s="159" t="s">
        <v>35</v>
      </c>
      <c r="J51" s="45" t="str">
        <f>E21</f>
        <v>Ing.Jiří Soukup</v>
      </c>
      <c r="K51" s="52"/>
    </row>
    <row r="52" s="1" customFormat="1" ht="14.4" customHeight="1">
      <c r="B52" s="47"/>
      <c r="C52" s="41" t="s">
        <v>33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114</v>
      </c>
      <c r="D54" s="172"/>
      <c r="E54" s="172"/>
      <c r="F54" s="172"/>
      <c r="G54" s="172"/>
      <c r="H54" s="172"/>
      <c r="I54" s="186"/>
      <c r="J54" s="187" t="s">
        <v>115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116</v>
      </c>
      <c r="D56" s="48"/>
      <c r="E56" s="48"/>
      <c r="F56" s="48"/>
      <c r="G56" s="48"/>
      <c r="H56" s="48"/>
      <c r="I56" s="157"/>
      <c r="J56" s="168">
        <f>J77</f>
        <v>0</v>
      </c>
      <c r="K56" s="52"/>
      <c r="AU56" s="25" t="s">
        <v>117</v>
      </c>
    </row>
    <row r="57" s="8" customFormat="1" ht="24.96" customHeight="1">
      <c r="B57" s="190"/>
      <c r="C57" s="191"/>
      <c r="D57" s="192" t="s">
        <v>1186</v>
      </c>
      <c r="E57" s="193"/>
      <c r="F57" s="193"/>
      <c r="G57" s="193"/>
      <c r="H57" s="193"/>
      <c r="I57" s="194"/>
      <c r="J57" s="195">
        <f>J78</f>
        <v>0</v>
      </c>
      <c r="K57" s="196"/>
    </row>
    <row r="58" s="1" customFormat="1" ht="21.84" customHeight="1">
      <c r="B58" s="47"/>
      <c r="C58" s="48"/>
      <c r="D58" s="48"/>
      <c r="E58" s="48"/>
      <c r="F58" s="48"/>
      <c r="G58" s="48"/>
      <c r="H58" s="48"/>
      <c r="I58" s="157"/>
      <c r="J58" s="48"/>
      <c r="K58" s="52"/>
    </row>
    <row r="59" s="1" customFormat="1" ht="6.96" customHeight="1">
      <c r="B59" s="68"/>
      <c r="C59" s="69"/>
      <c r="D59" s="69"/>
      <c r="E59" s="69"/>
      <c r="F59" s="69"/>
      <c r="G59" s="69"/>
      <c r="H59" s="69"/>
      <c r="I59" s="179"/>
      <c r="J59" s="69"/>
      <c r="K59" s="70"/>
    </row>
    <row r="63" s="1" customFormat="1" ht="6.96" customHeight="1">
      <c r="B63" s="71"/>
      <c r="C63" s="72"/>
      <c r="D63" s="72"/>
      <c r="E63" s="72"/>
      <c r="F63" s="72"/>
      <c r="G63" s="72"/>
      <c r="H63" s="72"/>
      <c r="I63" s="182"/>
      <c r="J63" s="72"/>
      <c r="K63" s="72"/>
      <c r="L63" s="73"/>
    </row>
    <row r="64" s="1" customFormat="1" ht="36.96" customHeight="1">
      <c r="B64" s="47"/>
      <c r="C64" s="74" t="s">
        <v>124</v>
      </c>
      <c r="D64" s="75"/>
      <c r="E64" s="75"/>
      <c r="F64" s="75"/>
      <c r="G64" s="75"/>
      <c r="H64" s="75"/>
      <c r="I64" s="197"/>
      <c r="J64" s="75"/>
      <c r="K64" s="75"/>
      <c r="L64" s="73"/>
    </row>
    <row r="65" s="1" customFormat="1" ht="6.96" customHeight="1">
      <c r="B65" s="47"/>
      <c r="C65" s="75"/>
      <c r="D65" s="75"/>
      <c r="E65" s="75"/>
      <c r="F65" s="75"/>
      <c r="G65" s="75"/>
      <c r="H65" s="75"/>
      <c r="I65" s="197"/>
      <c r="J65" s="75"/>
      <c r="K65" s="75"/>
      <c r="L65" s="73"/>
    </row>
    <row r="66" s="1" customFormat="1" ht="14.4" customHeight="1">
      <c r="B66" s="47"/>
      <c r="C66" s="77" t="s">
        <v>18</v>
      </c>
      <c r="D66" s="75"/>
      <c r="E66" s="75"/>
      <c r="F66" s="75"/>
      <c r="G66" s="75"/>
      <c r="H66" s="75"/>
      <c r="I66" s="197"/>
      <c r="J66" s="75"/>
      <c r="K66" s="75"/>
      <c r="L66" s="73"/>
    </row>
    <row r="67" s="1" customFormat="1" ht="16.5" customHeight="1">
      <c r="B67" s="47"/>
      <c r="C67" s="75"/>
      <c r="D67" s="75"/>
      <c r="E67" s="198" t="str">
        <f>E7</f>
        <v>Ul. Karla Čapka, Sokolov - příjezdová komunikace a inženýrské sítě</v>
      </c>
      <c r="F67" s="77"/>
      <c r="G67" s="77"/>
      <c r="H67" s="77"/>
      <c r="I67" s="197"/>
      <c r="J67" s="75"/>
      <c r="K67" s="75"/>
      <c r="L67" s="73"/>
    </row>
    <row r="68" s="1" customFormat="1" ht="14.4" customHeight="1">
      <c r="B68" s="47"/>
      <c r="C68" s="77" t="s">
        <v>110</v>
      </c>
      <c r="D68" s="75"/>
      <c r="E68" s="75"/>
      <c r="F68" s="75"/>
      <c r="G68" s="75"/>
      <c r="H68" s="75"/>
      <c r="I68" s="197"/>
      <c r="J68" s="75"/>
      <c r="K68" s="75"/>
      <c r="L68" s="73"/>
    </row>
    <row r="69" s="1" customFormat="1" ht="17.25" customHeight="1">
      <c r="B69" s="47"/>
      <c r="C69" s="75"/>
      <c r="D69" s="75"/>
      <c r="E69" s="83" t="str">
        <f>E9</f>
        <v>005 - VRN</v>
      </c>
      <c r="F69" s="75"/>
      <c r="G69" s="75"/>
      <c r="H69" s="75"/>
      <c r="I69" s="197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197"/>
      <c r="J70" s="75"/>
      <c r="K70" s="75"/>
      <c r="L70" s="73"/>
    </row>
    <row r="71" s="1" customFormat="1" ht="18" customHeight="1">
      <c r="B71" s="47"/>
      <c r="C71" s="77" t="s">
        <v>23</v>
      </c>
      <c r="D71" s="75"/>
      <c r="E71" s="75"/>
      <c r="F71" s="199" t="str">
        <f>F12</f>
        <v xml:space="preserve"> </v>
      </c>
      <c r="G71" s="75"/>
      <c r="H71" s="75"/>
      <c r="I71" s="200" t="s">
        <v>25</v>
      </c>
      <c r="J71" s="86" t="str">
        <f>IF(J12="","",J12)</f>
        <v>6. 3. 2019</v>
      </c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197"/>
      <c r="J72" s="75"/>
      <c r="K72" s="75"/>
      <c r="L72" s="73"/>
    </row>
    <row r="73" s="1" customFormat="1">
      <c r="B73" s="47"/>
      <c r="C73" s="77" t="s">
        <v>27</v>
      </c>
      <c r="D73" s="75"/>
      <c r="E73" s="75"/>
      <c r="F73" s="199" t="str">
        <f>E15</f>
        <v>město Sokolov</v>
      </c>
      <c r="G73" s="75"/>
      <c r="H73" s="75"/>
      <c r="I73" s="200" t="s">
        <v>35</v>
      </c>
      <c r="J73" s="199" t="str">
        <f>E21</f>
        <v>Ing.Jiří Soukup</v>
      </c>
      <c r="K73" s="75"/>
      <c r="L73" s="73"/>
    </row>
    <row r="74" s="1" customFormat="1" ht="14.4" customHeight="1">
      <c r="B74" s="47"/>
      <c r="C74" s="77" t="s">
        <v>33</v>
      </c>
      <c r="D74" s="75"/>
      <c r="E74" s="75"/>
      <c r="F74" s="199" t="str">
        <f>IF(E18="","",E18)</f>
        <v/>
      </c>
      <c r="G74" s="75"/>
      <c r="H74" s="75"/>
      <c r="I74" s="197"/>
      <c r="J74" s="75"/>
      <c r="K74" s="75"/>
      <c r="L74" s="73"/>
    </row>
    <row r="75" s="1" customFormat="1" ht="10.32" customHeight="1">
      <c r="B75" s="47"/>
      <c r="C75" s="75"/>
      <c r="D75" s="75"/>
      <c r="E75" s="75"/>
      <c r="F75" s="75"/>
      <c r="G75" s="75"/>
      <c r="H75" s="75"/>
      <c r="I75" s="197"/>
      <c r="J75" s="75"/>
      <c r="K75" s="75"/>
      <c r="L75" s="73"/>
    </row>
    <row r="76" s="9" customFormat="1" ht="29.28" customHeight="1">
      <c r="B76" s="201"/>
      <c r="C76" s="202" t="s">
        <v>125</v>
      </c>
      <c r="D76" s="203" t="s">
        <v>59</v>
      </c>
      <c r="E76" s="203" t="s">
        <v>55</v>
      </c>
      <c r="F76" s="203" t="s">
        <v>126</v>
      </c>
      <c r="G76" s="203" t="s">
        <v>127</v>
      </c>
      <c r="H76" s="203" t="s">
        <v>128</v>
      </c>
      <c r="I76" s="204" t="s">
        <v>129</v>
      </c>
      <c r="J76" s="203" t="s">
        <v>115</v>
      </c>
      <c r="K76" s="205" t="s">
        <v>130</v>
      </c>
      <c r="L76" s="206"/>
      <c r="M76" s="103" t="s">
        <v>131</v>
      </c>
      <c r="N76" s="104" t="s">
        <v>44</v>
      </c>
      <c r="O76" s="104" t="s">
        <v>132</v>
      </c>
      <c r="P76" s="104" t="s">
        <v>133</v>
      </c>
      <c r="Q76" s="104" t="s">
        <v>134</v>
      </c>
      <c r="R76" s="104" t="s">
        <v>135</v>
      </c>
      <c r="S76" s="104" t="s">
        <v>136</v>
      </c>
      <c r="T76" s="105" t="s">
        <v>137</v>
      </c>
    </row>
    <row r="77" s="1" customFormat="1" ht="29.28" customHeight="1">
      <c r="B77" s="47"/>
      <c r="C77" s="109" t="s">
        <v>116</v>
      </c>
      <c r="D77" s="75"/>
      <c r="E77" s="75"/>
      <c r="F77" s="75"/>
      <c r="G77" s="75"/>
      <c r="H77" s="75"/>
      <c r="I77" s="197"/>
      <c r="J77" s="207">
        <f>BK77</f>
        <v>0</v>
      </c>
      <c r="K77" s="75"/>
      <c r="L77" s="73"/>
      <c r="M77" s="106"/>
      <c r="N77" s="107"/>
      <c r="O77" s="107"/>
      <c r="P77" s="208">
        <f>P78</f>
        <v>0</v>
      </c>
      <c r="Q77" s="107"/>
      <c r="R77" s="208">
        <f>R78</f>
        <v>0</v>
      </c>
      <c r="S77" s="107"/>
      <c r="T77" s="209">
        <f>T78</f>
        <v>0</v>
      </c>
      <c r="AT77" s="25" t="s">
        <v>73</v>
      </c>
      <c r="AU77" s="25" t="s">
        <v>117</v>
      </c>
      <c r="BK77" s="210">
        <f>BK78</f>
        <v>0</v>
      </c>
    </row>
    <row r="78" s="10" customFormat="1" ht="37.44001" customHeight="1">
      <c r="B78" s="211"/>
      <c r="C78" s="212"/>
      <c r="D78" s="213" t="s">
        <v>73</v>
      </c>
      <c r="E78" s="214" t="s">
        <v>102</v>
      </c>
      <c r="F78" s="214" t="s">
        <v>1187</v>
      </c>
      <c r="G78" s="212"/>
      <c r="H78" s="212"/>
      <c r="I78" s="215"/>
      <c r="J78" s="216">
        <f>BK78</f>
        <v>0</v>
      </c>
      <c r="K78" s="212"/>
      <c r="L78" s="217"/>
      <c r="M78" s="218"/>
      <c r="N78" s="219"/>
      <c r="O78" s="219"/>
      <c r="P78" s="220">
        <f>SUM(P79:P88)</f>
        <v>0</v>
      </c>
      <c r="Q78" s="219"/>
      <c r="R78" s="220">
        <f>SUM(R79:R88)</f>
        <v>0</v>
      </c>
      <c r="S78" s="219"/>
      <c r="T78" s="221">
        <f>SUM(T79:T88)</f>
        <v>0</v>
      </c>
      <c r="AR78" s="222" t="s">
        <v>156</v>
      </c>
      <c r="AT78" s="223" t="s">
        <v>73</v>
      </c>
      <c r="AU78" s="223" t="s">
        <v>74</v>
      </c>
      <c r="AY78" s="222" t="s">
        <v>139</v>
      </c>
      <c r="BK78" s="224">
        <f>SUM(BK79:BK88)</f>
        <v>0</v>
      </c>
    </row>
    <row r="79" s="1" customFormat="1" ht="25.5" customHeight="1">
      <c r="B79" s="47"/>
      <c r="C79" s="225" t="s">
        <v>82</v>
      </c>
      <c r="D79" s="225" t="s">
        <v>140</v>
      </c>
      <c r="E79" s="226" t="s">
        <v>1188</v>
      </c>
      <c r="F79" s="227" t="s">
        <v>1189</v>
      </c>
      <c r="G79" s="228" t="s">
        <v>1190</v>
      </c>
      <c r="H79" s="229">
        <v>1</v>
      </c>
      <c r="I79" s="230"/>
      <c r="J79" s="231">
        <f>ROUND(I79*H79,2)</f>
        <v>0</v>
      </c>
      <c r="K79" s="227" t="s">
        <v>21</v>
      </c>
      <c r="L79" s="73"/>
      <c r="M79" s="232" t="s">
        <v>21</v>
      </c>
      <c r="N79" s="233" t="s">
        <v>45</v>
      </c>
      <c r="O79" s="48"/>
      <c r="P79" s="234">
        <f>O79*H79</f>
        <v>0</v>
      </c>
      <c r="Q79" s="234">
        <v>0</v>
      </c>
      <c r="R79" s="234">
        <f>Q79*H79</f>
        <v>0</v>
      </c>
      <c r="S79" s="234">
        <v>0</v>
      </c>
      <c r="T79" s="235">
        <f>S79*H79</f>
        <v>0</v>
      </c>
      <c r="AR79" s="25" t="s">
        <v>1191</v>
      </c>
      <c r="AT79" s="25" t="s">
        <v>140</v>
      </c>
      <c r="AU79" s="25" t="s">
        <v>82</v>
      </c>
      <c r="AY79" s="25" t="s">
        <v>139</v>
      </c>
      <c r="BE79" s="236">
        <f>IF(N79="základní",J79,0)</f>
        <v>0</v>
      </c>
      <c r="BF79" s="236">
        <f>IF(N79="snížená",J79,0)</f>
        <v>0</v>
      </c>
      <c r="BG79" s="236">
        <f>IF(N79="zákl. přenesená",J79,0)</f>
        <v>0</v>
      </c>
      <c r="BH79" s="236">
        <f>IF(N79="sníž. přenesená",J79,0)</f>
        <v>0</v>
      </c>
      <c r="BI79" s="236">
        <f>IF(N79="nulová",J79,0)</f>
        <v>0</v>
      </c>
      <c r="BJ79" s="25" t="s">
        <v>82</v>
      </c>
      <c r="BK79" s="236">
        <f>ROUND(I79*H79,2)</f>
        <v>0</v>
      </c>
      <c r="BL79" s="25" t="s">
        <v>1191</v>
      </c>
      <c r="BM79" s="25" t="s">
        <v>1192</v>
      </c>
    </row>
    <row r="80" s="1" customFormat="1" ht="16.5" customHeight="1">
      <c r="B80" s="47"/>
      <c r="C80" s="225" t="s">
        <v>84</v>
      </c>
      <c r="D80" s="225" t="s">
        <v>140</v>
      </c>
      <c r="E80" s="226" t="s">
        <v>1193</v>
      </c>
      <c r="F80" s="227" t="s">
        <v>1194</v>
      </c>
      <c r="G80" s="228" t="s">
        <v>1190</v>
      </c>
      <c r="H80" s="229">
        <v>1</v>
      </c>
      <c r="I80" s="230"/>
      <c r="J80" s="231">
        <f>ROUND(I80*H80,2)</f>
        <v>0</v>
      </c>
      <c r="K80" s="227" t="s">
        <v>21</v>
      </c>
      <c r="L80" s="73"/>
      <c r="M80" s="232" t="s">
        <v>21</v>
      </c>
      <c r="N80" s="233" t="s">
        <v>45</v>
      </c>
      <c r="O80" s="48"/>
      <c r="P80" s="234">
        <f>O80*H80</f>
        <v>0</v>
      </c>
      <c r="Q80" s="234">
        <v>0</v>
      </c>
      <c r="R80" s="234">
        <f>Q80*H80</f>
        <v>0</v>
      </c>
      <c r="S80" s="234">
        <v>0</v>
      </c>
      <c r="T80" s="235">
        <f>S80*H80</f>
        <v>0</v>
      </c>
      <c r="AR80" s="25" t="s">
        <v>1191</v>
      </c>
      <c r="AT80" s="25" t="s">
        <v>140</v>
      </c>
      <c r="AU80" s="25" t="s">
        <v>82</v>
      </c>
      <c r="AY80" s="25" t="s">
        <v>139</v>
      </c>
      <c r="BE80" s="236">
        <f>IF(N80="základní",J80,0)</f>
        <v>0</v>
      </c>
      <c r="BF80" s="236">
        <f>IF(N80="snížená",J80,0)</f>
        <v>0</v>
      </c>
      <c r="BG80" s="236">
        <f>IF(N80="zákl. přenesená",J80,0)</f>
        <v>0</v>
      </c>
      <c r="BH80" s="236">
        <f>IF(N80="sníž. přenesená",J80,0)</f>
        <v>0</v>
      </c>
      <c r="BI80" s="236">
        <f>IF(N80="nulová",J80,0)</f>
        <v>0</v>
      </c>
      <c r="BJ80" s="25" t="s">
        <v>82</v>
      </c>
      <c r="BK80" s="236">
        <f>ROUND(I80*H80,2)</f>
        <v>0</v>
      </c>
      <c r="BL80" s="25" t="s">
        <v>1191</v>
      </c>
      <c r="BM80" s="25" t="s">
        <v>1195</v>
      </c>
    </row>
    <row r="81" s="1" customFormat="1" ht="16.5" customHeight="1">
      <c r="B81" s="47"/>
      <c r="C81" s="225" t="s">
        <v>148</v>
      </c>
      <c r="D81" s="225" t="s">
        <v>140</v>
      </c>
      <c r="E81" s="226" t="s">
        <v>1196</v>
      </c>
      <c r="F81" s="227" t="s">
        <v>1197</v>
      </c>
      <c r="G81" s="228" t="s">
        <v>1190</v>
      </c>
      <c r="H81" s="229">
        <v>1</v>
      </c>
      <c r="I81" s="230"/>
      <c r="J81" s="231">
        <f>ROUND(I81*H81,2)</f>
        <v>0</v>
      </c>
      <c r="K81" s="227" t="s">
        <v>21</v>
      </c>
      <c r="L81" s="73"/>
      <c r="M81" s="232" t="s">
        <v>21</v>
      </c>
      <c r="N81" s="233" t="s">
        <v>45</v>
      </c>
      <c r="O81" s="48"/>
      <c r="P81" s="234">
        <f>O81*H81</f>
        <v>0</v>
      </c>
      <c r="Q81" s="234">
        <v>0</v>
      </c>
      <c r="R81" s="234">
        <f>Q81*H81</f>
        <v>0</v>
      </c>
      <c r="S81" s="234">
        <v>0</v>
      </c>
      <c r="T81" s="235">
        <f>S81*H81</f>
        <v>0</v>
      </c>
      <c r="AR81" s="25" t="s">
        <v>1191</v>
      </c>
      <c r="AT81" s="25" t="s">
        <v>140</v>
      </c>
      <c r="AU81" s="25" t="s">
        <v>82</v>
      </c>
      <c r="AY81" s="25" t="s">
        <v>139</v>
      </c>
      <c r="BE81" s="236">
        <f>IF(N81="základní",J81,0)</f>
        <v>0</v>
      </c>
      <c r="BF81" s="236">
        <f>IF(N81="snížená",J81,0)</f>
        <v>0</v>
      </c>
      <c r="BG81" s="236">
        <f>IF(N81="zákl. přenesená",J81,0)</f>
        <v>0</v>
      </c>
      <c r="BH81" s="236">
        <f>IF(N81="sníž. přenesená",J81,0)</f>
        <v>0</v>
      </c>
      <c r="BI81" s="236">
        <f>IF(N81="nulová",J81,0)</f>
        <v>0</v>
      </c>
      <c r="BJ81" s="25" t="s">
        <v>82</v>
      </c>
      <c r="BK81" s="236">
        <f>ROUND(I81*H81,2)</f>
        <v>0</v>
      </c>
      <c r="BL81" s="25" t="s">
        <v>1191</v>
      </c>
      <c r="BM81" s="25" t="s">
        <v>1198</v>
      </c>
    </row>
    <row r="82" s="1" customFormat="1" ht="16.5" customHeight="1">
      <c r="B82" s="47"/>
      <c r="C82" s="225" t="s">
        <v>144</v>
      </c>
      <c r="D82" s="225" t="s">
        <v>140</v>
      </c>
      <c r="E82" s="226" t="s">
        <v>1199</v>
      </c>
      <c r="F82" s="227" t="s">
        <v>1200</v>
      </c>
      <c r="G82" s="228" t="s">
        <v>1190</v>
      </c>
      <c r="H82" s="229">
        <v>1</v>
      </c>
      <c r="I82" s="230"/>
      <c r="J82" s="231">
        <f>ROUND(I82*H82,2)</f>
        <v>0</v>
      </c>
      <c r="K82" s="227" t="s">
        <v>21</v>
      </c>
      <c r="L82" s="73"/>
      <c r="M82" s="232" t="s">
        <v>21</v>
      </c>
      <c r="N82" s="233" t="s">
        <v>45</v>
      </c>
      <c r="O82" s="48"/>
      <c r="P82" s="234">
        <f>O82*H82</f>
        <v>0</v>
      </c>
      <c r="Q82" s="234">
        <v>0</v>
      </c>
      <c r="R82" s="234">
        <f>Q82*H82</f>
        <v>0</v>
      </c>
      <c r="S82" s="234">
        <v>0</v>
      </c>
      <c r="T82" s="235">
        <f>S82*H82</f>
        <v>0</v>
      </c>
      <c r="AR82" s="25" t="s">
        <v>1191</v>
      </c>
      <c r="AT82" s="25" t="s">
        <v>140</v>
      </c>
      <c r="AU82" s="25" t="s">
        <v>82</v>
      </c>
      <c r="AY82" s="25" t="s">
        <v>139</v>
      </c>
      <c r="BE82" s="236">
        <f>IF(N82="základní",J82,0)</f>
        <v>0</v>
      </c>
      <c r="BF82" s="236">
        <f>IF(N82="snížená",J82,0)</f>
        <v>0</v>
      </c>
      <c r="BG82" s="236">
        <f>IF(N82="zákl. přenesená",J82,0)</f>
        <v>0</v>
      </c>
      <c r="BH82" s="236">
        <f>IF(N82="sníž. přenesená",J82,0)</f>
        <v>0</v>
      </c>
      <c r="BI82" s="236">
        <f>IF(N82="nulová",J82,0)</f>
        <v>0</v>
      </c>
      <c r="BJ82" s="25" t="s">
        <v>82</v>
      </c>
      <c r="BK82" s="236">
        <f>ROUND(I82*H82,2)</f>
        <v>0</v>
      </c>
      <c r="BL82" s="25" t="s">
        <v>1191</v>
      </c>
      <c r="BM82" s="25" t="s">
        <v>1201</v>
      </c>
    </row>
    <row r="83" s="1" customFormat="1" ht="16.5" customHeight="1">
      <c r="B83" s="47"/>
      <c r="C83" s="225" t="s">
        <v>156</v>
      </c>
      <c r="D83" s="225" t="s">
        <v>140</v>
      </c>
      <c r="E83" s="226" t="s">
        <v>1202</v>
      </c>
      <c r="F83" s="227" t="s">
        <v>1203</v>
      </c>
      <c r="G83" s="228" t="s">
        <v>1190</v>
      </c>
      <c r="H83" s="229">
        <v>1</v>
      </c>
      <c r="I83" s="230"/>
      <c r="J83" s="231">
        <f>ROUND(I83*H83,2)</f>
        <v>0</v>
      </c>
      <c r="K83" s="227" t="s">
        <v>21</v>
      </c>
      <c r="L83" s="73"/>
      <c r="M83" s="232" t="s">
        <v>21</v>
      </c>
      <c r="N83" s="233" t="s">
        <v>45</v>
      </c>
      <c r="O83" s="48"/>
      <c r="P83" s="234">
        <f>O83*H83</f>
        <v>0</v>
      </c>
      <c r="Q83" s="234">
        <v>0</v>
      </c>
      <c r="R83" s="234">
        <f>Q83*H83</f>
        <v>0</v>
      </c>
      <c r="S83" s="234">
        <v>0</v>
      </c>
      <c r="T83" s="235">
        <f>S83*H83</f>
        <v>0</v>
      </c>
      <c r="AR83" s="25" t="s">
        <v>1191</v>
      </c>
      <c r="AT83" s="25" t="s">
        <v>140</v>
      </c>
      <c r="AU83" s="25" t="s">
        <v>82</v>
      </c>
      <c r="AY83" s="25" t="s">
        <v>139</v>
      </c>
      <c r="BE83" s="236">
        <f>IF(N83="základní",J83,0)</f>
        <v>0</v>
      </c>
      <c r="BF83" s="236">
        <f>IF(N83="snížená",J83,0)</f>
        <v>0</v>
      </c>
      <c r="BG83" s="236">
        <f>IF(N83="zákl. přenesená",J83,0)</f>
        <v>0</v>
      </c>
      <c r="BH83" s="236">
        <f>IF(N83="sníž. přenesená",J83,0)</f>
        <v>0</v>
      </c>
      <c r="BI83" s="236">
        <f>IF(N83="nulová",J83,0)</f>
        <v>0</v>
      </c>
      <c r="BJ83" s="25" t="s">
        <v>82</v>
      </c>
      <c r="BK83" s="236">
        <f>ROUND(I83*H83,2)</f>
        <v>0</v>
      </c>
      <c r="BL83" s="25" t="s">
        <v>1191</v>
      </c>
      <c r="BM83" s="25" t="s">
        <v>1204</v>
      </c>
    </row>
    <row r="84" s="1" customFormat="1" ht="25.5" customHeight="1">
      <c r="B84" s="47"/>
      <c r="C84" s="225" t="s">
        <v>151</v>
      </c>
      <c r="D84" s="225" t="s">
        <v>140</v>
      </c>
      <c r="E84" s="226" t="s">
        <v>1205</v>
      </c>
      <c r="F84" s="227" t="s">
        <v>1206</v>
      </c>
      <c r="G84" s="228" t="s">
        <v>1190</v>
      </c>
      <c r="H84" s="229">
        <v>1</v>
      </c>
      <c r="I84" s="230"/>
      <c r="J84" s="231">
        <f>ROUND(I84*H84,2)</f>
        <v>0</v>
      </c>
      <c r="K84" s="227" t="s">
        <v>21</v>
      </c>
      <c r="L84" s="73"/>
      <c r="M84" s="232" t="s">
        <v>21</v>
      </c>
      <c r="N84" s="233" t="s">
        <v>45</v>
      </c>
      <c r="O84" s="48"/>
      <c r="P84" s="234">
        <f>O84*H84</f>
        <v>0</v>
      </c>
      <c r="Q84" s="234">
        <v>0</v>
      </c>
      <c r="R84" s="234">
        <f>Q84*H84</f>
        <v>0</v>
      </c>
      <c r="S84" s="234">
        <v>0</v>
      </c>
      <c r="T84" s="235">
        <f>S84*H84</f>
        <v>0</v>
      </c>
      <c r="AR84" s="25" t="s">
        <v>1191</v>
      </c>
      <c r="AT84" s="25" t="s">
        <v>140</v>
      </c>
      <c r="AU84" s="25" t="s">
        <v>82</v>
      </c>
      <c r="AY84" s="25" t="s">
        <v>139</v>
      </c>
      <c r="BE84" s="236">
        <f>IF(N84="základní",J84,0)</f>
        <v>0</v>
      </c>
      <c r="BF84" s="236">
        <f>IF(N84="snížená",J84,0)</f>
        <v>0</v>
      </c>
      <c r="BG84" s="236">
        <f>IF(N84="zákl. přenesená",J84,0)</f>
        <v>0</v>
      </c>
      <c r="BH84" s="236">
        <f>IF(N84="sníž. přenesená",J84,0)</f>
        <v>0</v>
      </c>
      <c r="BI84" s="236">
        <f>IF(N84="nulová",J84,0)</f>
        <v>0</v>
      </c>
      <c r="BJ84" s="25" t="s">
        <v>82</v>
      </c>
      <c r="BK84" s="236">
        <f>ROUND(I84*H84,2)</f>
        <v>0</v>
      </c>
      <c r="BL84" s="25" t="s">
        <v>1191</v>
      </c>
      <c r="BM84" s="25" t="s">
        <v>1207</v>
      </c>
    </row>
    <row r="85" s="1" customFormat="1" ht="16.5" customHeight="1">
      <c r="B85" s="47"/>
      <c r="C85" s="225" t="s">
        <v>163</v>
      </c>
      <c r="D85" s="225" t="s">
        <v>140</v>
      </c>
      <c r="E85" s="226" t="s">
        <v>1208</v>
      </c>
      <c r="F85" s="227" t="s">
        <v>1209</v>
      </c>
      <c r="G85" s="228" t="s">
        <v>1190</v>
      </c>
      <c r="H85" s="229">
        <v>1</v>
      </c>
      <c r="I85" s="230"/>
      <c r="J85" s="231">
        <f>ROUND(I85*H85,2)</f>
        <v>0</v>
      </c>
      <c r="K85" s="227" t="s">
        <v>21</v>
      </c>
      <c r="L85" s="73"/>
      <c r="M85" s="232" t="s">
        <v>21</v>
      </c>
      <c r="N85" s="233" t="s">
        <v>45</v>
      </c>
      <c r="O85" s="48"/>
      <c r="P85" s="234">
        <f>O85*H85</f>
        <v>0</v>
      </c>
      <c r="Q85" s="234">
        <v>0</v>
      </c>
      <c r="R85" s="234">
        <f>Q85*H85</f>
        <v>0</v>
      </c>
      <c r="S85" s="234">
        <v>0</v>
      </c>
      <c r="T85" s="235">
        <f>S85*H85</f>
        <v>0</v>
      </c>
      <c r="AR85" s="25" t="s">
        <v>1191</v>
      </c>
      <c r="AT85" s="25" t="s">
        <v>140</v>
      </c>
      <c r="AU85" s="25" t="s">
        <v>82</v>
      </c>
      <c r="AY85" s="25" t="s">
        <v>139</v>
      </c>
      <c r="BE85" s="236">
        <f>IF(N85="základní",J85,0)</f>
        <v>0</v>
      </c>
      <c r="BF85" s="236">
        <f>IF(N85="snížená",J85,0)</f>
        <v>0</v>
      </c>
      <c r="BG85" s="236">
        <f>IF(N85="zákl. přenesená",J85,0)</f>
        <v>0</v>
      </c>
      <c r="BH85" s="236">
        <f>IF(N85="sníž. přenesená",J85,0)</f>
        <v>0</v>
      </c>
      <c r="BI85" s="236">
        <f>IF(N85="nulová",J85,0)</f>
        <v>0</v>
      </c>
      <c r="BJ85" s="25" t="s">
        <v>82</v>
      </c>
      <c r="BK85" s="236">
        <f>ROUND(I85*H85,2)</f>
        <v>0</v>
      </c>
      <c r="BL85" s="25" t="s">
        <v>1191</v>
      </c>
      <c r="BM85" s="25" t="s">
        <v>1210</v>
      </c>
    </row>
    <row r="86" s="1" customFormat="1" ht="16.5" customHeight="1">
      <c r="B86" s="47"/>
      <c r="C86" s="225" t="s">
        <v>155</v>
      </c>
      <c r="D86" s="225" t="s">
        <v>140</v>
      </c>
      <c r="E86" s="226" t="s">
        <v>1211</v>
      </c>
      <c r="F86" s="227" t="s">
        <v>1212</v>
      </c>
      <c r="G86" s="228" t="s">
        <v>1190</v>
      </c>
      <c r="H86" s="229">
        <v>1</v>
      </c>
      <c r="I86" s="230"/>
      <c r="J86" s="231">
        <f>ROUND(I86*H86,2)</f>
        <v>0</v>
      </c>
      <c r="K86" s="227" t="s">
        <v>21</v>
      </c>
      <c r="L86" s="73"/>
      <c r="M86" s="232" t="s">
        <v>21</v>
      </c>
      <c r="N86" s="233" t="s">
        <v>45</v>
      </c>
      <c r="O86" s="48"/>
      <c r="P86" s="234">
        <f>O86*H86</f>
        <v>0</v>
      </c>
      <c r="Q86" s="234">
        <v>0</v>
      </c>
      <c r="R86" s="234">
        <f>Q86*H86</f>
        <v>0</v>
      </c>
      <c r="S86" s="234">
        <v>0</v>
      </c>
      <c r="T86" s="235">
        <f>S86*H86</f>
        <v>0</v>
      </c>
      <c r="AR86" s="25" t="s">
        <v>1191</v>
      </c>
      <c r="AT86" s="25" t="s">
        <v>140</v>
      </c>
      <c r="AU86" s="25" t="s">
        <v>82</v>
      </c>
      <c r="AY86" s="25" t="s">
        <v>139</v>
      </c>
      <c r="BE86" s="236">
        <f>IF(N86="základní",J86,0)</f>
        <v>0</v>
      </c>
      <c r="BF86" s="236">
        <f>IF(N86="snížená",J86,0)</f>
        <v>0</v>
      </c>
      <c r="BG86" s="236">
        <f>IF(N86="zákl. přenesená",J86,0)</f>
        <v>0</v>
      </c>
      <c r="BH86" s="236">
        <f>IF(N86="sníž. přenesená",J86,0)</f>
        <v>0</v>
      </c>
      <c r="BI86" s="236">
        <f>IF(N86="nulová",J86,0)</f>
        <v>0</v>
      </c>
      <c r="BJ86" s="25" t="s">
        <v>82</v>
      </c>
      <c r="BK86" s="236">
        <f>ROUND(I86*H86,2)</f>
        <v>0</v>
      </c>
      <c r="BL86" s="25" t="s">
        <v>1191</v>
      </c>
      <c r="BM86" s="25" t="s">
        <v>1213</v>
      </c>
    </row>
    <row r="87" s="1" customFormat="1" ht="16.5" customHeight="1">
      <c r="B87" s="47"/>
      <c r="C87" s="225" t="s">
        <v>170</v>
      </c>
      <c r="D87" s="225" t="s">
        <v>140</v>
      </c>
      <c r="E87" s="226" t="s">
        <v>1214</v>
      </c>
      <c r="F87" s="227" t="s">
        <v>1215</v>
      </c>
      <c r="G87" s="228" t="s">
        <v>1190</v>
      </c>
      <c r="H87" s="229">
        <v>1</v>
      </c>
      <c r="I87" s="230"/>
      <c r="J87" s="231">
        <f>ROUND(I87*H87,2)</f>
        <v>0</v>
      </c>
      <c r="K87" s="227" t="s">
        <v>21</v>
      </c>
      <c r="L87" s="73"/>
      <c r="M87" s="232" t="s">
        <v>21</v>
      </c>
      <c r="N87" s="233" t="s">
        <v>45</v>
      </c>
      <c r="O87" s="48"/>
      <c r="P87" s="234">
        <f>O87*H87</f>
        <v>0</v>
      </c>
      <c r="Q87" s="234">
        <v>0</v>
      </c>
      <c r="R87" s="234">
        <f>Q87*H87</f>
        <v>0</v>
      </c>
      <c r="S87" s="234">
        <v>0</v>
      </c>
      <c r="T87" s="235">
        <f>S87*H87</f>
        <v>0</v>
      </c>
      <c r="AR87" s="25" t="s">
        <v>1191</v>
      </c>
      <c r="AT87" s="25" t="s">
        <v>140</v>
      </c>
      <c r="AU87" s="25" t="s">
        <v>82</v>
      </c>
      <c r="AY87" s="25" t="s">
        <v>139</v>
      </c>
      <c r="BE87" s="236">
        <f>IF(N87="základní",J87,0)</f>
        <v>0</v>
      </c>
      <c r="BF87" s="236">
        <f>IF(N87="snížená",J87,0)</f>
        <v>0</v>
      </c>
      <c r="BG87" s="236">
        <f>IF(N87="zákl. přenesená",J87,0)</f>
        <v>0</v>
      </c>
      <c r="BH87" s="236">
        <f>IF(N87="sníž. přenesená",J87,0)</f>
        <v>0</v>
      </c>
      <c r="BI87" s="236">
        <f>IF(N87="nulová",J87,0)</f>
        <v>0</v>
      </c>
      <c r="BJ87" s="25" t="s">
        <v>82</v>
      </c>
      <c r="BK87" s="236">
        <f>ROUND(I87*H87,2)</f>
        <v>0</v>
      </c>
      <c r="BL87" s="25" t="s">
        <v>1191</v>
      </c>
      <c r="BM87" s="25" t="s">
        <v>1216</v>
      </c>
    </row>
    <row r="88" s="1" customFormat="1" ht="25.5" customHeight="1">
      <c r="B88" s="47"/>
      <c r="C88" s="225" t="s">
        <v>159</v>
      </c>
      <c r="D88" s="225" t="s">
        <v>140</v>
      </c>
      <c r="E88" s="226" t="s">
        <v>1217</v>
      </c>
      <c r="F88" s="227" t="s">
        <v>1218</v>
      </c>
      <c r="G88" s="228" t="s">
        <v>450</v>
      </c>
      <c r="H88" s="229">
        <v>4</v>
      </c>
      <c r="I88" s="230"/>
      <c r="J88" s="231">
        <f>ROUND(I88*H88,2)</f>
        <v>0</v>
      </c>
      <c r="K88" s="227" t="s">
        <v>21</v>
      </c>
      <c r="L88" s="73"/>
      <c r="M88" s="232" t="s">
        <v>21</v>
      </c>
      <c r="N88" s="240" t="s">
        <v>45</v>
      </c>
      <c r="O88" s="241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5" t="s">
        <v>1191</v>
      </c>
      <c r="AT88" s="25" t="s">
        <v>140</v>
      </c>
      <c r="AU88" s="25" t="s">
        <v>82</v>
      </c>
      <c r="AY88" s="25" t="s">
        <v>139</v>
      </c>
      <c r="BE88" s="236">
        <f>IF(N88="základní",J88,0)</f>
        <v>0</v>
      </c>
      <c r="BF88" s="236">
        <f>IF(N88="snížená",J88,0)</f>
        <v>0</v>
      </c>
      <c r="BG88" s="236">
        <f>IF(N88="zákl. přenesená",J88,0)</f>
        <v>0</v>
      </c>
      <c r="BH88" s="236">
        <f>IF(N88="sníž. přenesená",J88,0)</f>
        <v>0</v>
      </c>
      <c r="BI88" s="236">
        <f>IF(N88="nulová",J88,0)</f>
        <v>0</v>
      </c>
      <c r="BJ88" s="25" t="s">
        <v>82</v>
      </c>
      <c r="BK88" s="236">
        <f>ROUND(I88*H88,2)</f>
        <v>0</v>
      </c>
      <c r="BL88" s="25" t="s">
        <v>1191</v>
      </c>
      <c r="BM88" s="25" t="s">
        <v>1219</v>
      </c>
    </row>
    <row r="89" s="1" customFormat="1" ht="6.96" customHeight="1">
      <c r="B89" s="68"/>
      <c r="C89" s="69"/>
      <c r="D89" s="69"/>
      <c r="E89" s="69"/>
      <c r="F89" s="69"/>
      <c r="G89" s="69"/>
      <c r="H89" s="69"/>
      <c r="I89" s="179"/>
      <c r="J89" s="69"/>
      <c r="K89" s="69"/>
      <c r="L89" s="73"/>
    </row>
  </sheetData>
  <sheetProtection sheet="1" autoFilter="0" formatColumns="0" formatRows="0" objects="1" scenarios="1" spinCount="100000" saltValue="eymnzlj7YiqCf0/iu3/zJUycBgvp+bJd6QPaODgYuw8lpJei1FthdoY0GHw267uPOT2ArBBoR8TljBBVSmHkuQ==" hashValue="EMlw2QbhYT82cQXYov7Be11sibPAx89YkMoVrJd0HnMhdRpMcfe52dAaD7l4jIBCFG8PsDyH1h7ZLGZr2fclqA==" algorithmName="SHA-512" password="CC35"/>
  <autoFilter ref="C76:K88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8" customWidth="1"/>
    <col min="2" max="2" width="1.664063" style="308" customWidth="1"/>
    <col min="3" max="4" width="5" style="308" customWidth="1"/>
    <col min="5" max="5" width="11.67" style="308" customWidth="1"/>
    <col min="6" max="6" width="9.17" style="308" customWidth="1"/>
    <col min="7" max="7" width="5" style="308" customWidth="1"/>
    <col min="8" max="8" width="77.83" style="308" customWidth="1"/>
    <col min="9" max="10" width="20" style="308" customWidth="1"/>
    <col min="11" max="11" width="1.664063" style="308" customWidth="1"/>
  </cols>
  <sheetData>
    <row r="1" ht="37.5" customHeight="1"/>
    <row r="2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6" customFormat="1" ht="45" customHeight="1">
      <c r="B3" s="312"/>
      <c r="C3" s="313" t="s">
        <v>1220</v>
      </c>
      <c r="D3" s="313"/>
      <c r="E3" s="313"/>
      <c r="F3" s="313"/>
      <c r="G3" s="313"/>
      <c r="H3" s="313"/>
      <c r="I3" s="313"/>
      <c r="J3" s="313"/>
      <c r="K3" s="314"/>
    </row>
    <row r="4" ht="25.5" customHeight="1">
      <c r="B4" s="315"/>
      <c r="C4" s="316" t="s">
        <v>1221</v>
      </c>
      <c r="D4" s="316"/>
      <c r="E4" s="316"/>
      <c r="F4" s="316"/>
      <c r="G4" s="316"/>
      <c r="H4" s="316"/>
      <c r="I4" s="316"/>
      <c r="J4" s="316"/>
      <c r="K4" s="317"/>
    </row>
    <row r="5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ht="15" customHeight="1">
      <c r="B6" s="315"/>
      <c r="C6" s="319" t="s">
        <v>1222</v>
      </c>
      <c r="D6" s="319"/>
      <c r="E6" s="319"/>
      <c r="F6" s="319"/>
      <c r="G6" s="319"/>
      <c r="H6" s="319"/>
      <c r="I6" s="319"/>
      <c r="J6" s="319"/>
      <c r="K6" s="317"/>
    </row>
    <row r="7" ht="15" customHeight="1">
      <c r="B7" s="320"/>
      <c r="C7" s="319" t="s">
        <v>1223</v>
      </c>
      <c r="D7" s="319"/>
      <c r="E7" s="319"/>
      <c r="F7" s="319"/>
      <c r="G7" s="319"/>
      <c r="H7" s="319"/>
      <c r="I7" s="319"/>
      <c r="J7" s="319"/>
      <c r="K7" s="317"/>
    </row>
    <row r="8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ht="15" customHeight="1">
      <c r="B9" s="320"/>
      <c r="C9" s="319" t="s">
        <v>1224</v>
      </c>
      <c r="D9" s="319"/>
      <c r="E9" s="319"/>
      <c r="F9" s="319"/>
      <c r="G9" s="319"/>
      <c r="H9" s="319"/>
      <c r="I9" s="319"/>
      <c r="J9" s="319"/>
      <c r="K9" s="317"/>
    </row>
    <row r="10" ht="15" customHeight="1">
      <c r="B10" s="320"/>
      <c r="C10" s="319"/>
      <c r="D10" s="319" t="s">
        <v>1225</v>
      </c>
      <c r="E10" s="319"/>
      <c r="F10" s="319"/>
      <c r="G10" s="319"/>
      <c r="H10" s="319"/>
      <c r="I10" s="319"/>
      <c r="J10" s="319"/>
      <c r="K10" s="317"/>
    </row>
    <row r="11" ht="15" customHeight="1">
      <c r="B11" s="320"/>
      <c r="C11" s="321"/>
      <c r="D11" s="319" t="s">
        <v>1226</v>
      </c>
      <c r="E11" s="319"/>
      <c r="F11" s="319"/>
      <c r="G11" s="319"/>
      <c r="H11" s="319"/>
      <c r="I11" s="319"/>
      <c r="J11" s="319"/>
      <c r="K11" s="317"/>
    </row>
    <row r="12" ht="12.75" customHeight="1">
      <c r="B12" s="320"/>
      <c r="C12" s="321"/>
      <c r="D12" s="321"/>
      <c r="E12" s="321"/>
      <c r="F12" s="321"/>
      <c r="G12" s="321"/>
      <c r="H12" s="321"/>
      <c r="I12" s="321"/>
      <c r="J12" s="321"/>
      <c r="K12" s="317"/>
    </row>
    <row r="13" ht="15" customHeight="1">
      <c r="B13" s="320"/>
      <c r="C13" s="321"/>
      <c r="D13" s="319" t="s">
        <v>1227</v>
      </c>
      <c r="E13" s="319"/>
      <c r="F13" s="319"/>
      <c r="G13" s="319"/>
      <c r="H13" s="319"/>
      <c r="I13" s="319"/>
      <c r="J13" s="319"/>
      <c r="K13" s="317"/>
    </row>
    <row r="14" ht="15" customHeight="1">
      <c r="B14" s="320"/>
      <c r="C14" s="321"/>
      <c r="D14" s="319" t="s">
        <v>1228</v>
      </c>
      <c r="E14" s="319"/>
      <c r="F14" s="319"/>
      <c r="G14" s="319"/>
      <c r="H14" s="319"/>
      <c r="I14" s="319"/>
      <c r="J14" s="319"/>
      <c r="K14" s="317"/>
    </row>
    <row r="15" ht="15" customHeight="1">
      <c r="B15" s="320"/>
      <c r="C15" s="321"/>
      <c r="D15" s="319" t="s">
        <v>1229</v>
      </c>
      <c r="E15" s="319"/>
      <c r="F15" s="319"/>
      <c r="G15" s="319"/>
      <c r="H15" s="319"/>
      <c r="I15" s="319"/>
      <c r="J15" s="319"/>
      <c r="K15" s="317"/>
    </row>
    <row r="16" ht="15" customHeight="1">
      <c r="B16" s="320"/>
      <c r="C16" s="321"/>
      <c r="D16" s="321"/>
      <c r="E16" s="322" t="s">
        <v>81</v>
      </c>
      <c r="F16" s="319" t="s">
        <v>1230</v>
      </c>
      <c r="G16" s="319"/>
      <c r="H16" s="319"/>
      <c r="I16" s="319"/>
      <c r="J16" s="319"/>
      <c r="K16" s="317"/>
    </row>
    <row r="17" ht="15" customHeight="1">
      <c r="B17" s="320"/>
      <c r="C17" s="321"/>
      <c r="D17" s="321"/>
      <c r="E17" s="322" t="s">
        <v>1231</v>
      </c>
      <c r="F17" s="319" t="s">
        <v>1232</v>
      </c>
      <c r="G17" s="319"/>
      <c r="H17" s="319"/>
      <c r="I17" s="319"/>
      <c r="J17" s="319"/>
      <c r="K17" s="317"/>
    </row>
    <row r="18" ht="15" customHeight="1">
      <c r="B18" s="320"/>
      <c r="C18" s="321"/>
      <c r="D18" s="321"/>
      <c r="E18" s="322" t="s">
        <v>1233</v>
      </c>
      <c r="F18" s="319" t="s">
        <v>1234</v>
      </c>
      <c r="G18" s="319"/>
      <c r="H18" s="319"/>
      <c r="I18" s="319"/>
      <c r="J18" s="319"/>
      <c r="K18" s="317"/>
    </row>
    <row r="19" ht="15" customHeight="1">
      <c r="B19" s="320"/>
      <c r="C19" s="321"/>
      <c r="D19" s="321"/>
      <c r="E19" s="322" t="s">
        <v>1235</v>
      </c>
      <c r="F19" s="319" t="s">
        <v>1236</v>
      </c>
      <c r="G19" s="319"/>
      <c r="H19" s="319"/>
      <c r="I19" s="319"/>
      <c r="J19" s="319"/>
      <c r="K19" s="317"/>
    </row>
    <row r="20" ht="15" customHeight="1">
      <c r="B20" s="320"/>
      <c r="C20" s="321"/>
      <c r="D20" s="321"/>
      <c r="E20" s="322" t="s">
        <v>1237</v>
      </c>
      <c r="F20" s="319" t="s">
        <v>1238</v>
      </c>
      <c r="G20" s="319"/>
      <c r="H20" s="319"/>
      <c r="I20" s="319"/>
      <c r="J20" s="319"/>
      <c r="K20" s="317"/>
    </row>
    <row r="21" ht="15" customHeight="1">
      <c r="B21" s="320"/>
      <c r="C21" s="321"/>
      <c r="D21" s="321"/>
      <c r="E21" s="322" t="s">
        <v>93</v>
      </c>
      <c r="F21" s="319" t="s">
        <v>1239</v>
      </c>
      <c r="G21" s="319"/>
      <c r="H21" s="319"/>
      <c r="I21" s="319"/>
      <c r="J21" s="319"/>
      <c r="K21" s="317"/>
    </row>
    <row r="22" ht="12.75" customHeight="1">
      <c r="B22" s="320"/>
      <c r="C22" s="321"/>
      <c r="D22" s="321"/>
      <c r="E22" s="321"/>
      <c r="F22" s="321"/>
      <c r="G22" s="321"/>
      <c r="H22" s="321"/>
      <c r="I22" s="321"/>
      <c r="J22" s="321"/>
      <c r="K22" s="317"/>
    </row>
    <row r="23" ht="15" customHeight="1">
      <c r="B23" s="320"/>
      <c r="C23" s="319" t="s">
        <v>1240</v>
      </c>
      <c r="D23" s="319"/>
      <c r="E23" s="319"/>
      <c r="F23" s="319"/>
      <c r="G23" s="319"/>
      <c r="H23" s="319"/>
      <c r="I23" s="319"/>
      <c r="J23" s="319"/>
      <c r="K23" s="317"/>
    </row>
    <row r="24" ht="15" customHeight="1">
      <c r="B24" s="320"/>
      <c r="C24" s="319" t="s">
        <v>1241</v>
      </c>
      <c r="D24" s="319"/>
      <c r="E24" s="319"/>
      <c r="F24" s="319"/>
      <c r="G24" s="319"/>
      <c r="H24" s="319"/>
      <c r="I24" s="319"/>
      <c r="J24" s="319"/>
      <c r="K24" s="317"/>
    </row>
    <row r="25" ht="15" customHeight="1">
      <c r="B25" s="320"/>
      <c r="C25" s="319"/>
      <c r="D25" s="319" t="s">
        <v>1242</v>
      </c>
      <c r="E25" s="319"/>
      <c r="F25" s="319"/>
      <c r="G25" s="319"/>
      <c r="H25" s="319"/>
      <c r="I25" s="319"/>
      <c r="J25" s="319"/>
      <c r="K25" s="317"/>
    </row>
    <row r="26" ht="15" customHeight="1">
      <c r="B26" s="320"/>
      <c r="C26" s="321"/>
      <c r="D26" s="319" t="s">
        <v>1243</v>
      </c>
      <c r="E26" s="319"/>
      <c r="F26" s="319"/>
      <c r="G26" s="319"/>
      <c r="H26" s="319"/>
      <c r="I26" s="319"/>
      <c r="J26" s="319"/>
      <c r="K26" s="317"/>
    </row>
    <row r="27" ht="12.75" customHeight="1">
      <c r="B27" s="320"/>
      <c r="C27" s="321"/>
      <c r="D27" s="321"/>
      <c r="E27" s="321"/>
      <c r="F27" s="321"/>
      <c r="G27" s="321"/>
      <c r="H27" s="321"/>
      <c r="I27" s="321"/>
      <c r="J27" s="321"/>
      <c r="K27" s="317"/>
    </row>
    <row r="28" ht="15" customHeight="1">
      <c r="B28" s="320"/>
      <c r="C28" s="321"/>
      <c r="D28" s="319" t="s">
        <v>1244</v>
      </c>
      <c r="E28" s="319"/>
      <c r="F28" s="319"/>
      <c r="G28" s="319"/>
      <c r="H28" s="319"/>
      <c r="I28" s="319"/>
      <c r="J28" s="319"/>
      <c r="K28" s="317"/>
    </row>
    <row r="29" ht="15" customHeight="1">
      <c r="B29" s="320"/>
      <c r="C29" s="321"/>
      <c r="D29" s="319" t="s">
        <v>1245</v>
      </c>
      <c r="E29" s="319"/>
      <c r="F29" s="319"/>
      <c r="G29" s="319"/>
      <c r="H29" s="319"/>
      <c r="I29" s="319"/>
      <c r="J29" s="319"/>
      <c r="K29" s="317"/>
    </row>
    <row r="30" ht="12.75" customHeight="1">
      <c r="B30" s="320"/>
      <c r="C30" s="321"/>
      <c r="D30" s="321"/>
      <c r="E30" s="321"/>
      <c r="F30" s="321"/>
      <c r="G30" s="321"/>
      <c r="H30" s="321"/>
      <c r="I30" s="321"/>
      <c r="J30" s="321"/>
      <c r="K30" s="317"/>
    </row>
    <row r="31" ht="15" customHeight="1">
      <c r="B31" s="320"/>
      <c r="C31" s="321"/>
      <c r="D31" s="319" t="s">
        <v>1246</v>
      </c>
      <c r="E31" s="319"/>
      <c r="F31" s="319"/>
      <c r="G31" s="319"/>
      <c r="H31" s="319"/>
      <c r="I31" s="319"/>
      <c r="J31" s="319"/>
      <c r="K31" s="317"/>
    </row>
    <row r="32" ht="15" customHeight="1">
      <c r="B32" s="320"/>
      <c r="C32" s="321"/>
      <c r="D32" s="319" t="s">
        <v>1247</v>
      </c>
      <c r="E32" s="319"/>
      <c r="F32" s="319"/>
      <c r="G32" s="319"/>
      <c r="H32" s="319"/>
      <c r="I32" s="319"/>
      <c r="J32" s="319"/>
      <c r="K32" s="317"/>
    </row>
    <row r="33" ht="15" customHeight="1">
      <c r="B33" s="320"/>
      <c r="C33" s="321"/>
      <c r="D33" s="319" t="s">
        <v>1248</v>
      </c>
      <c r="E33" s="319"/>
      <c r="F33" s="319"/>
      <c r="G33" s="319"/>
      <c r="H33" s="319"/>
      <c r="I33" s="319"/>
      <c r="J33" s="319"/>
      <c r="K33" s="317"/>
    </row>
    <row r="34" ht="15" customHeight="1">
      <c r="B34" s="320"/>
      <c r="C34" s="321"/>
      <c r="D34" s="319"/>
      <c r="E34" s="323" t="s">
        <v>125</v>
      </c>
      <c r="F34" s="319"/>
      <c r="G34" s="319" t="s">
        <v>1249</v>
      </c>
      <c r="H34" s="319"/>
      <c r="I34" s="319"/>
      <c r="J34" s="319"/>
      <c r="K34" s="317"/>
    </row>
    <row r="35" ht="30.75" customHeight="1">
      <c r="B35" s="320"/>
      <c r="C35" s="321"/>
      <c r="D35" s="319"/>
      <c r="E35" s="323" t="s">
        <v>1250</v>
      </c>
      <c r="F35" s="319"/>
      <c r="G35" s="319" t="s">
        <v>1251</v>
      </c>
      <c r="H35" s="319"/>
      <c r="I35" s="319"/>
      <c r="J35" s="319"/>
      <c r="K35" s="317"/>
    </row>
    <row r="36" ht="15" customHeight="1">
      <c r="B36" s="320"/>
      <c r="C36" s="321"/>
      <c r="D36" s="319"/>
      <c r="E36" s="323" t="s">
        <v>55</v>
      </c>
      <c r="F36" s="319"/>
      <c r="G36" s="319" t="s">
        <v>1252</v>
      </c>
      <c r="H36" s="319"/>
      <c r="I36" s="319"/>
      <c r="J36" s="319"/>
      <c r="K36" s="317"/>
    </row>
    <row r="37" ht="15" customHeight="1">
      <c r="B37" s="320"/>
      <c r="C37" s="321"/>
      <c r="D37" s="319"/>
      <c r="E37" s="323" t="s">
        <v>126</v>
      </c>
      <c r="F37" s="319"/>
      <c r="G37" s="319" t="s">
        <v>1253</v>
      </c>
      <c r="H37" s="319"/>
      <c r="I37" s="319"/>
      <c r="J37" s="319"/>
      <c r="K37" s="317"/>
    </row>
    <row r="38" ht="15" customHeight="1">
      <c r="B38" s="320"/>
      <c r="C38" s="321"/>
      <c r="D38" s="319"/>
      <c r="E38" s="323" t="s">
        <v>127</v>
      </c>
      <c r="F38" s="319"/>
      <c r="G38" s="319" t="s">
        <v>1254</v>
      </c>
      <c r="H38" s="319"/>
      <c r="I38" s="319"/>
      <c r="J38" s="319"/>
      <c r="K38" s="317"/>
    </row>
    <row r="39" ht="15" customHeight="1">
      <c r="B39" s="320"/>
      <c r="C39" s="321"/>
      <c r="D39" s="319"/>
      <c r="E39" s="323" t="s">
        <v>128</v>
      </c>
      <c r="F39" s="319"/>
      <c r="G39" s="319" t="s">
        <v>1255</v>
      </c>
      <c r="H39" s="319"/>
      <c r="I39" s="319"/>
      <c r="J39" s="319"/>
      <c r="K39" s="317"/>
    </row>
    <row r="40" ht="15" customHeight="1">
      <c r="B40" s="320"/>
      <c r="C40" s="321"/>
      <c r="D40" s="319"/>
      <c r="E40" s="323" t="s">
        <v>1256</v>
      </c>
      <c r="F40" s="319"/>
      <c r="G40" s="319" t="s">
        <v>1257</v>
      </c>
      <c r="H40" s="319"/>
      <c r="I40" s="319"/>
      <c r="J40" s="319"/>
      <c r="K40" s="317"/>
    </row>
    <row r="41" ht="15" customHeight="1">
      <c r="B41" s="320"/>
      <c r="C41" s="321"/>
      <c r="D41" s="319"/>
      <c r="E41" s="323"/>
      <c r="F41" s="319"/>
      <c r="G41" s="319" t="s">
        <v>1258</v>
      </c>
      <c r="H41" s="319"/>
      <c r="I41" s="319"/>
      <c r="J41" s="319"/>
      <c r="K41" s="317"/>
    </row>
    <row r="42" ht="15" customHeight="1">
      <c r="B42" s="320"/>
      <c r="C42" s="321"/>
      <c r="D42" s="319"/>
      <c r="E42" s="323" t="s">
        <v>1259</v>
      </c>
      <c r="F42" s="319"/>
      <c r="G42" s="319" t="s">
        <v>1260</v>
      </c>
      <c r="H42" s="319"/>
      <c r="I42" s="319"/>
      <c r="J42" s="319"/>
      <c r="K42" s="317"/>
    </row>
    <row r="43" ht="15" customHeight="1">
      <c r="B43" s="320"/>
      <c r="C43" s="321"/>
      <c r="D43" s="319"/>
      <c r="E43" s="323" t="s">
        <v>130</v>
      </c>
      <c r="F43" s="319"/>
      <c r="G43" s="319" t="s">
        <v>1261</v>
      </c>
      <c r="H43" s="319"/>
      <c r="I43" s="319"/>
      <c r="J43" s="319"/>
      <c r="K43" s="317"/>
    </row>
    <row r="44" ht="12.75" customHeight="1">
      <c r="B44" s="320"/>
      <c r="C44" s="321"/>
      <c r="D44" s="319"/>
      <c r="E44" s="319"/>
      <c r="F44" s="319"/>
      <c r="G44" s="319"/>
      <c r="H44" s="319"/>
      <c r="I44" s="319"/>
      <c r="J44" s="319"/>
      <c r="K44" s="317"/>
    </row>
    <row r="45" ht="15" customHeight="1">
      <c r="B45" s="320"/>
      <c r="C45" s="321"/>
      <c r="D45" s="319" t="s">
        <v>1262</v>
      </c>
      <c r="E45" s="319"/>
      <c r="F45" s="319"/>
      <c r="G45" s="319"/>
      <c r="H45" s="319"/>
      <c r="I45" s="319"/>
      <c r="J45" s="319"/>
      <c r="K45" s="317"/>
    </row>
    <row r="46" ht="15" customHeight="1">
      <c r="B46" s="320"/>
      <c r="C46" s="321"/>
      <c r="D46" s="321"/>
      <c r="E46" s="319" t="s">
        <v>1263</v>
      </c>
      <c r="F46" s="319"/>
      <c r="G46" s="319"/>
      <c r="H46" s="319"/>
      <c r="I46" s="319"/>
      <c r="J46" s="319"/>
      <c r="K46" s="317"/>
    </row>
    <row r="47" ht="15" customHeight="1">
      <c r="B47" s="320"/>
      <c r="C47" s="321"/>
      <c r="D47" s="321"/>
      <c r="E47" s="319" t="s">
        <v>1264</v>
      </c>
      <c r="F47" s="319"/>
      <c r="G47" s="319"/>
      <c r="H47" s="319"/>
      <c r="I47" s="319"/>
      <c r="J47" s="319"/>
      <c r="K47" s="317"/>
    </row>
    <row r="48" ht="15" customHeight="1">
      <c r="B48" s="320"/>
      <c r="C48" s="321"/>
      <c r="D48" s="321"/>
      <c r="E48" s="319" t="s">
        <v>1265</v>
      </c>
      <c r="F48" s="319"/>
      <c r="G48" s="319"/>
      <c r="H48" s="319"/>
      <c r="I48" s="319"/>
      <c r="J48" s="319"/>
      <c r="K48" s="317"/>
    </row>
    <row r="49" ht="15" customHeight="1">
      <c r="B49" s="320"/>
      <c r="C49" s="321"/>
      <c r="D49" s="319" t="s">
        <v>1266</v>
      </c>
      <c r="E49" s="319"/>
      <c r="F49" s="319"/>
      <c r="G49" s="319"/>
      <c r="H49" s="319"/>
      <c r="I49" s="319"/>
      <c r="J49" s="319"/>
      <c r="K49" s="317"/>
    </row>
    <row r="50" ht="25.5" customHeight="1">
      <c r="B50" s="315"/>
      <c r="C50" s="316" t="s">
        <v>1267</v>
      </c>
      <c r="D50" s="316"/>
      <c r="E50" s="316"/>
      <c r="F50" s="316"/>
      <c r="G50" s="316"/>
      <c r="H50" s="316"/>
      <c r="I50" s="316"/>
      <c r="J50" s="316"/>
      <c r="K50" s="317"/>
    </row>
    <row r="51" ht="5.25" customHeight="1">
      <c r="B51" s="315"/>
      <c r="C51" s="318"/>
      <c r="D51" s="318"/>
      <c r="E51" s="318"/>
      <c r="F51" s="318"/>
      <c r="G51" s="318"/>
      <c r="H51" s="318"/>
      <c r="I51" s="318"/>
      <c r="J51" s="318"/>
      <c r="K51" s="317"/>
    </row>
    <row r="52" ht="15" customHeight="1">
      <c r="B52" s="315"/>
      <c r="C52" s="319" t="s">
        <v>1268</v>
      </c>
      <c r="D52" s="319"/>
      <c r="E52" s="319"/>
      <c r="F52" s="319"/>
      <c r="G52" s="319"/>
      <c r="H52" s="319"/>
      <c r="I52" s="319"/>
      <c r="J52" s="319"/>
      <c r="K52" s="317"/>
    </row>
    <row r="53" ht="15" customHeight="1">
      <c r="B53" s="315"/>
      <c r="C53" s="319" t="s">
        <v>1269</v>
      </c>
      <c r="D53" s="319"/>
      <c r="E53" s="319"/>
      <c r="F53" s="319"/>
      <c r="G53" s="319"/>
      <c r="H53" s="319"/>
      <c r="I53" s="319"/>
      <c r="J53" s="319"/>
      <c r="K53" s="317"/>
    </row>
    <row r="54" ht="12.75" customHeight="1">
      <c r="B54" s="315"/>
      <c r="C54" s="319"/>
      <c r="D54" s="319"/>
      <c r="E54" s="319"/>
      <c r="F54" s="319"/>
      <c r="G54" s="319"/>
      <c r="H54" s="319"/>
      <c r="I54" s="319"/>
      <c r="J54" s="319"/>
      <c r="K54" s="317"/>
    </row>
    <row r="55" ht="15" customHeight="1">
      <c r="B55" s="315"/>
      <c r="C55" s="319" t="s">
        <v>1270</v>
      </c>
      <c r="D55" s="319"/>
      <c r="E55" s="319"/>
      <c r="F55" s="319"/>
      <c r="G55" s="319"/>
      <c r="H55" s="319"/>
      <c r="I55" s="319"/>
      <c r="J55" s="319"/>
      <c r="K55" s="317"/>
    </row>
    <row r="56" ht="15" customHeight="1">
      <c r="B56" s="315"/>
      <c r="C56" s="321"/>
      <c r="D56" s="319" t="s">
        <v>1271</v>
      </c>
      <c r="E56" s="319"/>
      <c r="F56" s="319"/>
      <c r="G56" s="319"/>
      <c r="H56" s="319"/>
      <c r="I56" s="319"/>
      <c r="J56" s="319"/>
      <c r="K56" s="317"/>
    </row>
    <row r="57" ht="15" customHeight="1">
      <c r="B57" s="315"/>
      <c r="C57" s="321"/>
      <c r="D57" s="319" t="s">
        <v>1272</v>
      </c>
      <c r="E57" s="319"/>
      <c r="F57" s="319"/>
      <c r="G57" s="319"/>
      <c r="H57" s="319"/>
      <c r="I57" s="319"/>
      <c r="J57" s="319"/>
      <c r="K57" s="317"/>
    </row>
    <row r="58" ht="15" customHeight="1">
      <c r="B58" s="315"/>
      <c r="C58" s="321"/>
      <c r="D58" s="319" t="s">
        <v>1273</v>
      </c>
      <c r="E58" s="319"/>
      <c r="F58" s="319"/>
      <c r="G58" s="319"/>
      <c r="H58" s="319"/>
      <c r="I58" s="319"/>
      <c r="J58" s="319"/>
      <c r="K58" s="317"/>
    </row>
    <row r="59" ht="15" customHeight="1">
      <c r="B59" s="315"/>
      <c r="C59" s="321"/>
      <c r="D59" s="319" t="s">
        <v>1274</v>
      </c>
      <c r="E59" s="319"/>
      <c r="F59" s="319"/>
      <c r="G59" s="319"/>
      <c r="H59" s="319"/>
      <c r="I59" s="319"/>
      <c r="J59" s="319"/>
      <c r="K59" s="317"/>
    </row>
    <row r="60" ht="15" customHeight="1">
      <c r="B60" s="315"/>
      <c r="C60" s="321"/>
      <c r="D60" s="324" t="s">
        <v>1275</v>
      </c>
      <c r="E60" s="324"/>
      <c r="F60" s="324"/>
      <c r="G60" s="324"/>
      <c r="H60" s="324"/>
      <c r="I60" s="324"/>
      <c r="J60" s="324"/>
      <c r="K60" s="317"/>
    </row>
    <row r="61" ht="15" customHeight="1">
      <c r="B61" s="315"/>
      <c r="C61" s="321"/>
      <c r="D61" s="319" t="s">
        <v>1276</v>
      </c>
      <c r="E61" s="319"/>
      <c r="F61" s="319"/>
      <c r="G61" s="319"/>
      <c r="H61" s="319"/>
      <c r="I61" s="319"/>
      <c r="J61" s="319"/>
      <c r="K61" s="317"/>
    </row>
    <row r="62" ht="12.75" customHeight="1">
      <c r="B62" s="315"/>
      <c r="C62" s="321"/>
      <c r="D62" s="321"/>
      <c r="E62" s="325"/>
      <c r="F62" s="321"/>
      <c r="G62" s="321"/>
      <c r="H62" s="321"/>
      <c r="I62" s="321"/>
      <c r="J62" s="321"/>
      <c r="K62" s="317"/>
    </row>
    <row r="63" ht="15" customHeight="1">
      <c r="B63" s="315"/>
      <c r="C63" s="321"/>
      <c r="D63" s="319" t="s">
        <v>1277</v>
      </c>
      <c r="E63" s="319"/>
      <c r="F63" s="319"/>
      <c r="G63" s="319"/>
      <c r="H63" s="319"/>
      <c r="I63" s="319"/>
      <c r="J63" s="319"/>
      <c r="K63" s="317"/>
    </row>
    <row r="64" ht="15" customHeight="1">
      <c r="B64" s="315"/>
      <c r="C64" s="321"/>
      <c r="D64" s="324" t="s">
        <v>1278</v>
      </c>
      <c r="E64" s="324"/>
      <c r="F64" s="324"/>
      <c r="G64" s="324"/>
      <c r="H64" s="324"/>
      <c r="I64" s="324"/>
      <c r="J64" s="324"/>
      <c r="K64" s="317"/>
    </row>
    <row r="65" ht="15" customHeight="1">
      <c r="B65" s="315"/>
      <c r="C65" s="321"/>
      <c r="D65" s="319" t="s">
        <v>1279</v>
      </c>
      <c r="E65" s="319"/>
      <c r="F65" s="319"/>
      <c r="G65" s="319"/>
      <c r="H65" s="319"/>
      <c r="I65" s="319"/>
      <c r="J65" s="319"/>
      <c r="K65" s="317"/>
    </row>
    <row r="66" ht="15" customHeight="1">
      <c r="B66" s="315"/>
      <c r="C66" s="321"/>
      <c r="D66" s="319" t="s">
        <v>1280</v>
      </c>
      <c r="E66" s="319"/>
      <c r="F66" s="319"/>
      <c r="G66" s="319"/>
      <c r="H66" s="319"/>
      <c r="I66" s="319"/>
      <c r="J66" s="319"/>
      <c r="K66" s="317"/>
    </row>
    <row r="67" ht="15" customHeight="1">
      <c r="B67" s="315"/>
      <c r="C67" s="321"/>
      <c r="D67" s="319" t="s">
        <v>1281</v>
      </c>
      <c r="E67" s="319"/>
      <c r="F67" s="319"/>
      <c r="G67" s="319"/>
      <c r="H67" s="319"/>
      <c r="I67" s="319"/>
      <c r="J67" s="319"/>
      <c r="K67" s="317"/>
    </row>
    <row r="68" ht="15" customHeight="1">
      <c r="B68" s="315"/>
      <c r="C68" s="321"/>
      <c r="D68" s="319" t="s">
        <v>1282</v>
      </c>
      <c r="E68" s="319"/>
      <c r="F68" s="319"/>
      <c r="G68" s="319"/>
      <c r="H68" s="319"/>
      <c r="I68" s="319"/>
      <c r="J68" s="319"/>
      <c r="K68" s="317"/>
    </row>
    <row r="69" ht="12.75" customHeight="1">
      <c r="B69" s="326"/>
      <c r="C69" s="327"/>
      <c r="D69" s="327"/>
      <c r="E69" s="327"/>
      <c r="F69" s="327"/>
      <c r="G69" s="327"/>
      <c r="H69" s="327"/>
      <c r="I69" s="327"/>
      <c r="J69" s="327"/>
      <c r="K69" s="328"/>
    </row>
    <row r="70" ht="18.75" customHeight="1">
      <c r="B70" s="329"/>
      <c r="C70" s="329"/>
      <c r="D70" s="329"/>
      <c r="E70" s="329"/>
      <c r="F70" s="329"/>
      <c r="G70" s="329"/>
      <c r="H70" s="329"/>
      <c r="I70" s="329"/>
      <c r="J70" s="329"/>
      <c r="K70" s="330"/>
    </row>
    <row r="71" ht="18.75" customHeight="1">
      <c r="B71" s="330"/>
      <c r="C71" s="330"/>
      <c r="D71" s="330"/>
      <c r="E71" s="330"/>
      <c r="F71" s="330"/>
      <c r="G71" s="330"/>
      <c r="H71" s="330"/>
      <c r="I71" s="330"/>
      <c r="J71" s="330"/>
      <c r="K71" s="330"/>
    </row>
    <row r="72" ht="7.5" customHeight="1">
      <c r="B72" s="331"/>
      <c r="C72" s="332"/>
      <c r="D72" s="332"/>
      <c r="E72" s="332"/>
      <c r="F72" s="332"/>
      <c r="G72" s="332"/>
      <c r="H72" s="332"/>
      <c r="I72" s="332"/>
      <c r="J72" s="332"/>
      <c r="K72" s="333"/>
    </row>
    <row r="73" ht="45" customHeight="1">
      <c r="B73" s="334"/>
      <c r="C73" s="335" t="s">
        <v>108</v>
      </c>
      <c r="D73" s="335"/>
      <c r="E73" s="335"/>
      <c r="F73" s="335"/>
      <c r="G73" s="335"/>
      <c r="H73" s="335"/>
      <c r="I73" s="335"/>
      <c r="J73" s="335"/>
      <c r="K73" s="336"/>
    </row>
    <row r="74" ht="17.25" customHeight="1">
      <c r="B74" s="334"/>
      <c r="C74" s="337" t="s">
        <v>1283</v>
      </c>
      <c r="D74" s="337"/>
      <c r="E74" s="337"/>
      <c r="F74" s="337" t="s">
        <v>1284</v>
      </c>
      <c r="G74" s="338"/>
      <c r="H74" s="337" t="s">
        <v>126</v>
      </c>
      <c r="I74" s="337" t="s">
        <v>59</v>
      </c>
      <c r="J74" s="337" t="s">
        <v>1285</v>
      </c>
      <c r="K74" s="336"/>
    </row>
    <row r="75" ht="17.25" customHeight="1">
      <c r="B75" s="334"/>
      <c r="C75" s="339" t="s">
        <v>1286</v>
      </c>
      <c r="D75" s="339"/>
      <c r="E75" s="339"/>
      <c r="F75" s="340" t="s">
        <v>1287</v>
      </c>
      <c r="G75" s="341"/>
      <c r="H75" s="339"/>
      <c r="I75" s="339"/>
      <c r="J75" s="339" t="s">
        <v>1288</v>
      </c>
      <c r="K75" s="336"/>
    </row>
    <row r="76" ht="5.25" customHeight="1">
      <c r="B76" s="334"/>
      <c r="C76" s="342"/>
      <c r="D76" s="342"/>
      <c r="E76" s="342"/>
      <c r="F76" s="342"/>
      <c r="G76" s="343"/>
      <c r="H76" s="342"/>
      <c r="I76" s="342"/>
      <c r="J76" s="342"/>
      <c r="K76" s="336"/>
    </row>
    <row r="77" ht="15" customHeight="1">
      <c r="B77" s="334"/>
      <c r="C77" s="323" t="s">
        <v>55</v>
      </c>
      <c r="D77" s="342"/>
      <c r="E77" s="342"/>
      <c r="F77" s="344" t="s">
        <v>1289</v>
      </c>
      <c r="G77" s="343"/>
      <c r="H77" s="323" t="s">
        <v>1290</v>
      </c>
      <c r="I77" s="323" t="s">
        <v>1291</v>
      </c>
      <c r="J77" s="323">
        <v>20</v>
      </c>
      <c r="K77" s="336"/>
    </row>
    <row r="78" ht="15" customHeight="1">
      <c r="B78" s="334"/>
      <c r="C78" s="323" t="s">
        <v>1292</v>
      </c>
      <c r="D78" s="323"/>
      <c r="E78" s="323"/>
      <c r="F78" s="344" t="s">
        <v>1289</v>
      </c>
      <c r="G78" s="343"/>
      <c r="H78" s="323" t="s">
        <v>1293</v>
      </c>
      <c r="I78" s="323" t="s">
        <v>1291</v>
      </c>
      <c r="J78" s="323">
        <v>120</v>
      </c>
      <c r="K78" s="336"/>
    </row>
    <row r="79" ht="15" customHeight="1">
      <c r="B79" s="345"/>
      <c r="C79" s="323" t="s">
        <v>1294</v>
      </c>
      <c r="D79" s="323"/>
      <c r="E79" s="323"/>
      <c r="F79" s="344" t="s">
        <v>1295</v>
      </c>
      <c r="G79" s="343"/>
      <c r="H79" s="323" t="s">
        <v>1296</v>
      </c>
      <c r="I79" s="323" t="s">
        <v>1291</v>
      </c>
      <c r="J79" s="323">
        <v>50</v>
      </c>
      <c r="K79" s="336"/>
    </row>
    <row r="80" ht="15" customHeight="1">
      <c r="B80" s="345"/>
      <c r="C80" s="323" t="s">
        <v>1297</v>
      </c>
      <c r="D80" s="323"/>
      <c r="E80" s="323"/>
      <c r="F80" s="344" t="s">
        <v>1289</v>
      </c>
      <c r="G80" s="343"/>
      <c r="H80" s="323" t="s">
        <v>1298</v>
      </c>
      <c r="I80" s="323" t="s">
        <v>1299</v>
      </c>
      <c r="J80" s="323"/>
      <c r="K80" s="336"/>
    </row>
    <row r="81" ht="15" customHeight="1">
      <c r="B81" s="345"/>
      <c r="C81" s="346" t="s">
        <v>1300</v>
      </c>
      <c r="D81" s="346"/>
      <c r="E81" s="346"/>
      <c r="F81" s="347" t="s">
        <v>1295</v>
      </c>
      <c r="G81" s="346"/>
      <c r="H81" s="346" t="s">
        <v>1301</v>
      </c>
      <c r="I81" s="346" t="s">
        <v>1291</v>
      </c>
      <c r="J81" s="346">
        <v>15</v>
      </c>
      <c r="K81" s="336"/>
    </row>
    <row r="82" ht="15" customHeight="1">
      <c r="B82" s="345"/>
      <c r="C82" s="346" t="s">
        <v>1302</v>
      </c>
      <c r="D82" s="346"/>
      <c r="E82" s="346"/>
      <c r="F82" s="347" t="s">
        <v>1295</v>
      </c>
      <c r="G82" s="346"/>
      <c r="H82" s="346" t="s">
        <v>1303</v>
      </c>
      <c r="I82" s="346" t="s">
        <v>1291</v>
      </c>
      <c r="J82" s="346">
        <v>15</v>
      </c>
      <c r="K82" s="336"/>
    </row>
    <row r="83" ht="15" customHeight="1">
      <c r="B83" s="345"/>
      <c r="C83" s="346" t="s">
        <v>1304</v>
      </c>
      <c r="D83" s="346"/>
      <c r="E83" s="346"/>
      <c r="F83" s="347" t="s">
        <v>1295</v>
      </c>
      <c r="G83" s="346"/>
      <c r="H83" s="346" t="s">
        <v>1305</v>
      </c>
      <c r="I83" s="346" t="s">
        <v>1291</v>
      </c>
      <c r="J83" s="346">
        <v>20</v>
      </c>
      <c r="K83" s="336"/>
    </row>
    <row r="84" ht="15" customHeight="1">
      <c r="B84" s="345"/>
      <c r="C84" s="346" t="s">
        <v>1306</v>
      </c>
      <c r="D84" s="346"/>
      <c r="E84" s="346"/>
      <c r="F84" s="347" t="s">
        <v>1295</v>
      </c>
      <c r="G84" s="346"/>
      <c r="H84" s="346" t="s">
        <v>1307</v>
      </c>
      <c r="I84" s="346" t="s">
        <v>1291</v>
      </c>
      <c r="J84" s="346">
        <v>20</v>
      </c>
      <c r="K84" s="336"/>
    </row>
    <row r="85" ht="15" customHeight="1">
      <c r="B85" s="345"/>
      <c r="C85" s="323" t="s">
        <v>1308</v>
      </c>
      <c r="D85" s="323"/>
      <c r="E85" s="323"/>
      <c r="F85" s="344" t="s">
        <v>1295</v>
      </c>
      <c r="G85" s="343"/>
      <c r="H85" s="323" t="s">
        <v>1309</v>
      </c>
      <c r="I85" s="323" t="s">
        <v>1291</v>
      </c>
      <c r="J85" s="323">
        <v>50</v>
      </c>
      <c r="K85" s="336"/>
    </row>
    <row r="86" ht="15" customHeight="1">
      <c r="B86" s="345"/>
      <c r="C86" s="323" t="s">
        <v>1310</v>
      </c>
      <c r="D86" s="323"/>
      <c r="E86" s="323"/>
      <c r="F86" s="344" t="s">
        <v>1295</v>
      </c>
      <c r="G86" s="343"/>
      <c r="H86" s="323" t="s">
        <v>1311</v>
      </c>
      <c r="I86" s="323" t="s">
        <v>1291</v>
      </c>
      <c r="J86" s="323">
        <v>20</v>
      </c>
      <c r="K86" s="336"/>
    </row>
    <row r="87" ht="15" customHeight="1">
      <c r="B87" s="345"/>
      <c r="C87" s="323" t="s">
        <v>1312</v>
      </c>
      <c r="D87" s="323"/>
      <c r="E87" s="323"/>
      <c r="F87" s="344" t="s">
        <v>1295</v>
      </c>
      <c r="G87" s="343"/>
      <c r="H87" s="323" t="s">
        <v>1313</v>
      </c>
      <c r="I87" s="323" t="s">
        <v>1291</v>
      </c>
      <c r="J87" s="323">
        <v>20</v>
      </c>
      <c r="K87" s="336"/>
    </row>
    <row r="88" ht="15" customHeight="1">
      <c r="B88" s="345"/>
      <c r="C88" s="323" t="s">
        <v>1314</v>
      </c>
      <c r="D88" s="323"/>
      <c r="E88" s="323"/>
      <c r="F88" s="344" t="s">
        <v>1295</v>
      </c>
      <c r="G88" s="343"/>
      <c r="H88" s="323" t="s">
        <v>1315</v>
      </c>
      <c r="I88" s="323" t="s">
        <v>1291</v>
      </c>
      <c r="J88" s="323">
        <v>50</v>
      </c>
      <c r="K88" s="336"/>
    </row>
    <row r="89" ht="15" customHeight="1">
      <c r="B89" s="345"/>
      <c r="C89" s="323" t="s">
        <v>1316</v>
      </c>
      <c r="D89" s="323"/>
      <c r="E89" s="323"/>
      <c r="F89" s="344" t="s">
        <v>1295</v>
      </c>
      <c r="G89" s="343"/>
      <c r="H89" s="323" t="s">
        <v>1316</v>
      </c>
      <c r="I89" s="323" t="s">
        <v>1291</v>
      </c>
      <c r="J89" s="323">
        <v>50</v>
      </c>
      <c r="K89" s="336"/>
    </row>
    <row r="90" ht="15" customHeight="1">
      <c r="B90" s="345"/>
      <c r="C90" s="323" t="s">
        <v>131</v>
      </c>
      <c r="D90" s="323"/>
      <c r="E90" s="323"/>
      <c r="F90" s="344" t="s">
        <v>1295</v>
      </c>
      <c r="G90" s="343"/>
      <c r="H90" s="323" t="s">
        <v>1317</v>
      </c>
      <c r="I90" s="323" t="s">
        <v>1291</v>
      </c>
      <c r="J90" s="323">
        <v>255</v>
      </c>
      <c r="K90" s="336"/>
    </row>
    <row r="91" ht="15" customHeight="1">
      <c r="B91" s="345"/>
      <c r="C91" s="323" t="s">
        <v>1318</v>
      </c>
      <c r="D91" s="323"/>
      <c r="E91" s="323"/>
      <c r="F91" s="344" t="s">
        <v>1289</v>
      </c>
      <c r="G91" s="343"/>
      <c r="H91" s="323" t="s">
        <v>1319</v>
      </c>
      <c r="I91" s="323" t="s">
        <v>1320</v>
      </c>
      <c r="J91" s="323"/>
      <c r="K91" s="336"/>
    </row>
    <row r="92" ht="15" customHeight="1">
      <c r="B92" s="345"/>
      <c r="C92" s="323" t="s">
        <v>1321</v>
      </c>
      <c r="D92" s="323"/>
      <c r="E92" s="323"/>
      <c r="F92" s="344" t="s">
        <v>1289</v>
      </c>
      <c r="G92" s="343"/>
      <c r="H92" s="323" t="s">
        <v>1322</v>
      </c>
      <c r="I92" s="323" t="s">
        <v>1323</v>
      </c>
      <c r="J92" s="323"/>
      <c r="K92" s="336"/>
    </row>
    <row r="93" ht="15" customHeight="1">
      <c r="B93" s="345"/>
      <c r="C93" s="323" t="s">
        <v>1324</v>
      </c>
      <c r="D93" s="323"/>
      <c r="E93" s="323"/>
      <c r="F93" s="344" t="s">
        <v>1289</v>
      </c>
      <c r="G93" s="343"/>
      <c r="H93" s="323" t="s">
        <v>1324</v>
      </c>
      <c r="I93" s="323" t="s">
        <v>1323</v>
      </c>
      <c r="J93" s="323"/>
      <c r="K93" s="336"/>
    </row>
    <row r="94" ht="15" customHeight="1">
      <c r="B94" s="345"/>
      <c r="C94" s="323" t="s">
        <v>40</v>
      </c>
      <c r="D94" s="323"/>
      <c r="E94" s="323"/>
      <c r="F94" s="344" t="s">
        <v>1289</v>
      </c>
      <c r="G94" s="343"/>
      <c r="H94" s="323" t="s">
        <v>1325</v>
      </c>
      <c r="I94" s="323" t="s">
        <v>1323</v>
      </c>
      <c r="J94" s="323"/>
      <c r="K94" s="336"/>
    </row>
    <row r="95" ht="15" customHeight="1">
      <c r="B95" s="345"/>
      <c r="C95" s="323" t="s">
        <v>50</v>
      </c>
      <c r="D95" s="323"/>
      <c r="E95" s="323"/>
      <c r="F95" s="344" t="s">
        <v>1289</v>
      </c>
      <c r="G95" s="343"/>
      <c r="H95" s="323" t="s">
        <v>1326</v>
      </c>
      <c r="I95" s="323" t="s">
        <v>1323</v>
      </c>
      <c r="J95" s="323"/>
      <c r="K95" s="336"/>
    </row>
    <row r="96" ht="15" customHeight="1">
      <c r="B96" s="348"/>
      <c r="C96" s="349"/>
      <c r="D96" s="349"/>
      <c r="E96" s="349"/>
      <c r="F96" s="349"/>
      <c r="G96" s="349"/>
      <c r="H96" s="349"/>
      <c r="I96" s="349"/>
      <c r="J96" s="349"/>
      <c r="K96" s="350"/>
    </row>
    <row r="97" ht="18.75" customHeight="1">
      <c r="B97" s="351"/>
      <c r="C97" s="352"/>
      <c r="D97" s="352"/>
      <c r="E97" s="352"/>
      <c r="F97" s="352"/>
      <c r="G97" s="352"/>
      <c r="H97" s="352"/>
      <c r="I97" s="352"/>
      <c r="J97" s="352"/>
      <c r="K97" s="351"/>
    </row>
    <row r="98" ht="18.75" customHeight="1">
      <c r="B98" s="330"/>
      <c r="C98" s="330"/>
      <c r="D98" s="330"/>
      <c r="E98" s="330"/>
      <c r="F98" s="330"/>
      <c r="G98" s="330"/>
      <c r="H98" s="330"/>
      <c r="I98" s="330"/>
      <c r="J98" s="330"/>
      <c r="K98" s="330"/>
    </row>
    <row r="99" ht="7.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3"/>
    </row>
    <row r="100" ht="45" customHeight="1">
      <c r="B100" s="334"/>
      <c r="C100" s="335" t="s">
        <v>1327</v>
      </c>
      <c r="D100" s="335"/>
      <c r="E100" s="335"/>
      <c r="F100" s="335"/>
      <c r="G100" s="335"/>
      <c r="H100" s="335"/>
      <c r="I100" s="335"/>
      <c r="J100" s="335"/>
      <c r="K100" s="336"/>
    </row>
    <row r="101" ht="17.25" customHeight="1">
      <c r="B101" s="334"/>
      <c r="C101" s="337" t="s">
        <v>1283</v>
      </c>
      <c r="D101" s="337"/>
      <c r="E101" s="337"/>
      <c r="F101" s="337" t="s">
        <v>1284</v>
      </c>
      <c r="G101" s="338"/>
      <c r="H101" s="337" t="s">
        <v>126</v>
      </c>
      <c r="I101" s="337" t="s">
        <v>59</v>
      </c>
      <c r="J101" s="337" t="s">
        <v>1285</v>
      </c>
      <c r="K101" s="336"/>
    </row>
    <row r="102" ht="17.25" customHeight="1">
      <c r="B102" s="334"/>
      <c r="C102" s="339" t="s">
        <v>1286</v>
      </c>
      <c r="D102" s="339"/>
      <c r="E102" s="339"/>
      <c r="F102" s="340" t="s">
        <v>1287</v>
      </c>
      <c r="G102" s="341"/>
      <c r="H102" s="339"/>
      <c r="I102" s="339"/>
      <c r="J102" s="339" t="s">
        <v>1288</v>
      </c>
      <c r="K102" s="336"/>
    </row>
    <row r="103" ht="5.25" customHeight="1">
      <c r="B103" s="334"/>
      <c r="C103" s="337"/>
      <c r="D103" s="337"/>
      <c r="E103" s="337"/>
      <c r="F103" s="337"/>
      <c r="G103" s="353"/>
      <c r="H103" s="337"/>
      <c r="I103" s="337"/>
      <c r="J103" s="337"/>
      <c r="K103" s="336"/>
    </row>
    <row r="104" ht="15" customHeight="1">
      <c r="B104" s="334"/>
      <c r="C104" s="323" t="s">
        <v>55</v>
      </c>
      <c r="D104" s="342"/>
      <c r="E104" s="342"/>
      <c r="F104" s="344" t="s">
        <v>1289</v>
      </c>
      <c r="G104" s="353"/>
      <c r="H104" s="323" t="s">
        <v>1328</v>
      </c>
      <c r="I104" s="323" t="s">
        <v>1291</v>
      </c>
      <c r="J104" s="323">
        <v>20</v>
      </c>
      <c r="K104" s="336"/>
    </row>
    <row r="105" ht="15" customHeight="1">
      <c r="B105" s="334"/>
      <c r="C105" s="323" t="s">
        <v>1292</v>
      </c>
      <c r="D105" s="323"/>
      <c r="E105" s="323"/>
      <c r="F105" s="344" t="s">
        <v>1289</v>
      </c>
      <c r="G105" s="323"/>
      <c r="H105" s="323" t="s">
        <v>1328</v>
      </c>
      <c r="I105" s="323" t="s">
        <v>1291</v>
      </c>
      <c r="J105" s="323">
        <v>120</v>
      </c>
      <c r="K105" s="336"/>
    </row>
    <row r="106" ht="15" customHeight="1">
      <c r="B106" s="345"/>
      <c r="C106" s="323" t="s">
        <v>1294</v>
      </c>
      <c r="D106" s="323"/>
      <c r="E106" s="323"/>
      <c r="F106" s="344" t="s">
        <v>1295</v>
      </c>
      <c r="G106" s="323"/>
      <c r="H106" s="323" t="s">
        <v>1328</v>
      </c>
      <c r="I106" s="323" t="s">
        <v>1291</v>
      </c>
      <c r="J106" s="323">
        <v>50</v>
      </c>
      <c r="K106" s="336"/>
    </row>
    <row r="107" ht="15" customHeight="1">
      <c r="B107" s="345"/>
      <c r="C107" s="323" t="s">
        <v>1297</v>
      </c>
      <c r="D107" s="323"/>
      <c r="E107" s="323"/>
      <c r="F107" s="344" t="s">
        <v>1289</v>
      </c>
      <c r="G107" s="323"/>
      <c r="H107" s="323" t="s">
        <v>1328</v>
      </c>
      <c r="I107" s="323" t="s">
        <v>1299</v>
      </c>
      <c r="J107" s="323"/>
      <c r="K107" s="336"/>
    </row>
    <row r="108" ht="15" customHeight="1">
      <c r="B108" s="345"/>
      <c r="C108" s="323" t="s">
        <v>1308</v>
      </c>
      <c r="D108" s="323"/>
      <c r="E108" s="323"/>
      <c r="F108" s="344" t="s">
        <v>1295</v>
      </c>
      <c r="G108" s="323"/>
      <c r="H108" s="323" t="s">
        <v>1328</v>
      </c>
      <c r="I108" s="323" t="s">
        <v>1291</v>
      </c>
      <c r="J108" s="323">
        <v>50</v>
      </c>
      <c r="K108" s="336"/>
    </row>
    <row r="109" ht="15" customHeight="1">
      <c r="B109" s="345"/>
      <c r="C109" s="323" t="s">
        <v>1316</v>
      </c>
      <c r="D109" s="323"/>
      <c r="E109" s="323"/>
      <c r="F109" s="344" t="s">
        <v>1295</v>
      </c>
      <c r="G109" s="323"/>
      <c r="H109" s="323" t="s">
        <v>1328</v>
      </c>
      <c r="I109" s="323" t="s">
        <v>1291</v>
      </c>
      <c r="J109" s="323">
        <v>50</v>
      </c>
      <c r="K109" s="336"/>
    </row>
    <row r="110" ht="15" customHeight="1">
      <c r="B110" s="345"/>
      <c r="C110" s="323" t="s">
        <v>1314</v>
      </c>
      <c r="D110" s="323"/>
      <c r="E110" s="323"/>
      <c r="F110" s="344" t="s">
        <v>1295</v>
      </c>
      <c r="G110" s="323"/>
      <c r="H110" s="323" t="s">
        <v>1328</v>
      </c>
      <c r="I110" s="323" t="s">
        <v>1291</v>
      </c>
      <c r="J110" s="323">
        <v>50</v>
      </c>
      <c r="K110" s="336"/>
    </row>
    <row r="111" ht="15" customHeight="1">
      <c r="B111" s="345"/>
      <c r="C111" s="323" t="s">
        <v>55</v>
      </c>
      <c r="D111" s="323"/>
      <c r="E111" s="323"/>
      <c r="F111" s="344" t="s">
        <v>1289</v>
      </c>
      <c r="G111" s="323"/>
      <c r="H111" s="323" t="s">
        <v>1329</v>
      </c>
      <c r="I111" s="323" t="s">
        <v>1291</v>
      </c>
      <c r="J111" s="323">
        <v>20</v>
      </c>
      <c r="K111" s="336"/>
    </row>
    <row r="112" ht="15" customHeight="1">
      <c r="B112" s="345"/>
      <c r="C112" s="323" t="s">
        <v>1330</v>
      </c>
      <c r="D112" s="323"/>
      <c r="E112" s="323"/>
      <c r="F112" s="344" t="s">
        <v>1289</v>
      </c>
      <c r="G112" s="323"/>
      <c r="H112" s="323" t="s">
        <v>1331</v>
      </c>
      <c r="I112" s="323" t="s">
        <v>1291</v>
      </c>
      <c r="J112" s="323">
        <v>120</v>
      </c>
      <c r="K112" s="336"/>
    </row>
    <row r="113" ht="15" customHeight="1">
      <c r="B113" s="345"/>
      <c r="C113" s="323" t="s">
        <v>40</v>
      </c>
      <c r="D113" s="323"/>
      <c r="E113" s="323"/>
      <c r="F113" s="344" t="s">
        <v>1289</v>
      </c>
      <c r="G113" s="323"/>
      <c r="H113" s="323" t="s">
        <v>1332</v>
      </c>
      <c r="I113" s="323" t="s">
        <v>1323</v>
      </c>
      <c r="J113" s="323"/>
      <c r="K113" s="336"/>
    </row>
    <row r="114" ht="15" customHeight="1">
      <c r="B114" s="345"/>
      <c r="C114" s="323" t="s">
        <v>50</v>
      </c>
      <c r="D114" s="323"/>
      <c r="E114" s="323"/>
      <c r="F114" s="344" t="s">
        <v>1289</v>
      </c>
      <c r="G114" s="323"/>
      <c r="H114" s="323" t="s">
        <v>1333</v>
      </c>
      <c r="I114" s="323" t="s">
        <v>1323</v>
      </c>
      <c r="J114" s="323"/>
      <c r="K114" s="336"/>
    </row>
    <row r="115" ht="15" customHeight="1">
      <c r="B115" s="345"/>
      <c r="C115" s="323" t="s">
        <v>59</v>
      </c>
      <c r="D115" s="323"/>
      <c r="E115" s="323"/>
      <c r="F115" s="344" t="s">
        <v>1289</v>
      </c>
      <c r="G115" s="323"/>
      <c r="H115" s="323" t="s">
        <v>1334</v>
      </c>
      <c r="I115" s="323" t="s">
        <v>1335</v>
      </c>
      <c r="J115" s="323"/>
      <c r="K115" s="336"/>
    </row>
    <row r="116" ht="15" customHeight="1">
      <c r="B116" s="348"/>
      <c r="C116" s="354"/>
      <c r="D116" s="354"/>
      <c r="E116" s="354"/>
      <c r="F116" s="354"/>
      <c r="G116" s="354"/>
      <c r="H116" s="354"/>
      <c r="I116" s="354"/>
      <c r="J116" s="354"/>
      <c r="K116" s="350"/>
    </row>
    <row r="117" ht="18.75" customHeight="1">
      <c r="B117" s="355"/>
      <c r="C117" s="319"/>
      <c r="D117" s="319"/>
      <c r="E117" s="319"/>
      <c r="F117" s="356"/>
      <c r="G117" s="319"/>
      <c r="H117" s="319"/>
      <c r="I117" s="319"/>
      <c r="J117" s="319"/>
      <c r="K117" s="355"/>
    </row>
    <row r="118" ht="18.75" customHeight="1">
      <c r="B118" s="330"/>
      <c r="C118" s="330"/>
      <c r="D118" s="330"/>
      <c r="E118" s="330"/>
      <c r="F118" s="330"/>
      <c r="G118" s="330"/>
      <c r="H118" s="330"/>
      <c r="I118" s="330"/>
      <c r="J118" s="330"/>
      <c r="K118" s="330"/>
    </row>
    <row r="119" ht="7.5" customHeight="1">
      <c r="B119" s="357"/>
      <c r="C119" s="358"/>
      <c r="D119" s="358"/>
      <c r="E119" s="358"/>
      <c r="F119" s="358"/>
      <c r="G119" s="358"/>
      <c r="H119" s="358"/>
      <c r="I119" s="358"/>
      <c r="J119" s="358"/>
      <c r="K119" s="359"/>
    </row>
    <row r="120" ht="45" customHeight="1">
      <c r="B120" s="360"/>
      <c r="C120" s="313" t="s">
        <v>1336</v>
      </c>
      <c r="D120" s="313"/>
      <c r="E120" s="313"/>
      <c r="F120" s="313"/>
      <c r="G120" s="313"/>
      <c r="H120" s="313"/>
      <c r="I120" s="313"/>
      <c r="J120" s="313"/>
      <c r="K120" s="361"/>
    </row>
    <row r="121" ht="17.25" customHeight="1">
      <c r="B121" s="362"/>
      <c r="C121" s="337" t="s">
        <v>1283</v>
      </c>
      <c r="D121" s="337"/>
      <c r="E121" s="337"/>
      <c r="F121" s="337" t="s">
        <v>1284</v>
      </c>
      <c r="G121" s="338"/>
      <c r="H121" s="337" t="s">
        <v>126</v>
      </c>
      <c r="I121" s="337" t="s">
        <v>59</v>
      </c>
      <c r="J121" s="337" t="s">
        <v>1285</v>
      </c>
      <c r="K121" s="363"/>
    </row>
    <row r="122" ht="17.25" customHeight="1">
      <c r="B122" s="362"/>
      <c r="C122" s="339" t="s">
        <v>1286</v>
      </c>
      <c r="D122" s="339"/>
      <c r="E122" s="339"/>
      <c r="F122" s="340" t="s">
        <v>1287</v>
      </c>
      <c r="G122" s="341"/>
      <c r="H122" s="339"/>
      <c r="I122" s="339"/>
      <c r="J122" s="339" t="s">
        <v>1288</v>
      </c>
      <c r="K122" s="363"/>
    </row>
    <row r="123" ht="5.25" customHeight="1">
      <c r="B123" s="364"/>
      <c r="C123" s="342"/>
      <c r="D123" s="342"/>
      <c r="E123" s="342"/>
      <c r="F123" s="342"/>
      <c r="G123" s="323"/>
      <c r="H123" s="342"/>
      <c r="I123" s="342"/>
      <c r="J123" s="342"/>
      <c r="K123" s="365"/>
    </row>
    <row r="124" ht="15" customHeight="1">
      <c r="B124" s="364"/>
      <c r="C124" s="323" t="s">
        <v>1292</v>
      </c>
      <c r="D124" s="342"/>
      <c r="E124" s="342"/>
      <c r="F124" s="344" t="s">
        <v>1289</v>
      </c>
      <c r="G124" s="323"/>
      <c r="H124" s="323" t="s">
        <v>1328</v>
      </c>
      <c r="I124" s="323" t="s">
        <v>1291</v>
      </c>
      <c r="J124" s="323">
        <v>120</v>
      </c>
      <c r="K124" s="366"/>
    </row>
    <row r="125" ht="15" customHeight="1">
      <c r="B125" s="364"/>
      <c r="C125" s="323" t="s">
        <v>1337</v>
      </c>
      <c r="D125" s="323"/>
      <c r="E125" s="323"/>
      <c r="F125" s="344" t="s">
        <v>1289</v>
      </c>
      <c r="G125" s="323"/>
      <c r="H125" s="323" t="s">
        <v>1338</v>
      </c>
      <c r="I125" s="323" t="s">
        <v>1291</v>
      </c>
      <c r="J125" s="323" t="s">
        <v>1339</v>
      </c>
      <c r="K125" s="366"/>
    </row>
    <row r="126" ht="15" customHeight="1">
      <c r="B126" s="364"/>
      <c r="C126" s="323" t="s">
        <v>93</v>
      </c>
      <c r="D126" s="323"/>
      <c r="E126" s="323"/>
      <c r="F126" s="344" t="s">
        <v>1289</v>
      </c>
      <c r="G126" s="323"/>
      <c r="H126" s="323" t="s">
        <v>1340</v>
      </c>
      <c r="I126" s="323" t="s">
        <v>1291</v>
      </c>
      <c r="J126" s="323" t="s">
        <v>1339</v>
      </c>
      <c r="K126" s="366"/>
    </row>
    <row r="127" ht="15" customHeight="1">
      <c r="B127" s="364"/>
      <c r="C127" s="323" t="s">
        <v>1300</v>
      </c>
      <c r="D127" s="323"/>
      <c r="E127" s="323"/>
      <c r="F127" s="344" t="s">
        <v>1295</v>
      </c>
      <c r="G127" s="323"/>
      <c r="H127" s="323" t="s">
        <v>1301</v>
      </c>
      <c r="I127" s="323" t="s">
        <v>1291</v>
      </c>
      <c r="J127" s="323">
        <v>15</v>
      </c>
      <c r="K127" s="366"/>
    </row>
    <row r="128" ht="15" customHeight="1">
      <c r="B128" s="364"/>
      <c r="C128" s="346" t="s">
        <v>1302</v>
      </c>
      <c r="D128" s="346"/>
      <c r="E128" s="346"/>
      <c r="F128" s="347" t="s">
        <v>1295</v>
      </c>
      <c r="G128" s="346"/>
      <c r="H128" s="346" t="s">
        <v>1303</v>
      </c>
      <c r="I128" s="346" t="s">
        <v>1291</v>
      </c>
      <c r="J128" s="346">
        <v>15</v>
      </c>
      <c r="K128" s="366"/>
    </row>
    <row r="129" ht="15" customHeight="1">
      <c r="B129" s="364"/>
      <c r="C129" s="346" t="s">
        <v>1304</v>
      </c>
      <c r="D129" s="346"/>
      <c r="E129" s="346"/>
      <c r="F129" s="347" t="s">
        <v>1295</v>
      </c>
      <c r="G129" s="346"/>
      <c r="H129" s="346" t="s">
        <v>1305</v>
      </c>
      <c r="I129" s="346" t="s">
        <v>1291</v>
      </c>
      <c r="J129" s="346">
        <v>20</v>
      </c>
      <c r="K129" s="366"/>
    </row>
    <row r="130" ht="15" customHeight="1">
      <c r="B130" s="364"/>
      <c r="C130" s="346" t="s">
        <v>1306</v>
      </c>
      <c r="D130" s="346"/>
      <c r="E130" s="346"/>
      <c r="F130" s="347" t="s">
        <v>1295</v>
      </c>
      <c r="G130" s="346"/>
      <c r="H130" s="346" t="s">
        <v>1307</v>
      </c>
      <c r="I130" s="346" t="s">
        <v>1291</v>
      </c>
      <c r="J130" s="346">
        <v>20</v>
      </c>
      <c r="K130" s="366"/>
    </row>
    <row r="131" ht="15" customHeight="1">
      <c r="B131" s="364"/>
      <c r="C131" s="323" t="s">
        <v>1294</v>
      </c>
      <c r="D131" s="323"/>
      <c r="E131" s="323"/>
      <c r="F131" s="344" t="s">
        <v>1295</v>
      </c>
      <c r="G131" s="323"/>
      <c r="H131" s="323" t="s">
        <v>1328</v>
      </c>
      <c r="I131" s="323" t="s">
        <v>1291</v>
      </c>
      <c r="J131" s="323">
        <v>50</v>
      </c>
      <c r="K131" s="366"/>
    </row>
    <row r="132" ht="15" customHeight="1">
      <c r="B132" s="364"/>
      <c r="C132" s="323" t="s">
        <v>1308</v>
      </c>
      <c r="D132" s="323"/>
      <c r="E132" s="323"/>
      <c r="F132" s="344" t="s">
        <v>1295</v>
      </c>
      <c r="G132" s="323"/>
      <c r="H132" s="323" t="s">
        <v>1328</v>
      </c>
      <c r="I132" s="323" t="s">
        <v>1291</v>
      </c>
      <c r="J132" s="323">
        <v>50</v>
      </c>
      <c r="K132" s="366"/>
    </row>
    <row r="133" ht="15" customHeight="1">
      <c r="B133" s="364"/>
      <c r="C133" s="323" t="s">
        <v>1314</v>
      </c>
      <c r="D133" s="323"/>
      <c r="E133" s="323"/>
      <c r="F133" s="344" t="s">
        <v>1295</v>
      </c>
      <c r="G133" s="323"/>
      <c r="H133" s="323" t="s">
        <v>1328</v>
      </c>
      <c r="I133" s="323" t="s">
        <v>1291</v>
      </c>
      <c r="J133" s="323">
        <v>50</v>
      </c>
      <c r="K133" s="366"/>
    </row>
    <row r="134" ht="15" customHeight="1">
      <c r="B134" s="364"/>
      <c r="C134" s="323" t="s">
        <v>1316</v>
      </c>
      <c r="D134" s="323"/>
      <c r="E134" s="323"/>
      <c r="F134" s="344" t="s">
        <v>1295</v>
      </c>
      <c r="G134" s="323"/>
      <c r="H134" s="323" t="s">
        <v>1328</v>
      </c>
      <c r="I134" s="323" t="s">
        <v>1291</v>
      </c>
      <c r="J134" s="323">
        <v>50</v>
      </c>
      <c r="K134" s="366"/>
    </row>
    <row r="135" ht="15" customHeight="1">
      <c r="B135" s="364"/>
      <c r="C135" s="323" t="s">
        <v>131</v>
      </c>
      <c r="D135" s="323"/>
      <c r="E135" s="323"/>
      <c r="F135" s="344" t="s">
        <v>1295</v>
      </c>
      <c r="G135" s="323"/>
      <c r="H135" s="323" t="s">
        <v>1341</v>
      </c>
      <c r="I135" s="323" t="s">
        <v>1291</v>
      </c>
      <c r="J135" s="323">
        <v>255</v>
      </c>
      <c r="K135" s="366"/>
    </row>
    <row r="136" ht="15" customHeight="1">
      <c r="B136" s="364"/>
      <c r="C136" s="323" t="s">
        <v>1318</v>
      </c>
      <c r="D136" s="323"/>
      <c r="E136" s="323"/>
      <c r="F136" s="344" t="s">
        <v>1289</v>
      </c>
      <c r="G136" s="323"/>
      <c r="H136" s="323" t="s">
        <v>1342</v>
      </c>
      <c r="I136" s="323" t="s">
        <v>1320</v>
      </c>
      <c r="J136" s="323"/>
      <c r="K136" s="366"/>
    </row>
    <row r="137" ht="15" customHeight="1">
      <c r="B137" s="364"/>
      <c r="C137" s="323" t="s">
        <v>1321</v>
      </c>
      <c r="D137" s="323"/>
      <c r="E137" s="323"/>
      <c r="F137" s="344" t="s">
        <v>1289</v>
      </c>
      <c r="G137" s="323"/>
      <c r="H137" s="323" t="s">
        <v>1343</v>
      </c>
      <c r="I137" s="323" t="s">
        <v>1323</v>
      </c>
      <c r="J137" s="323"/>
      <c r="K137" s="366"/>
    </row>
    <row r="138" ht="15" customHeight="1">
      <c r="B138" s="364"/>
      <c r="C138" s="323" t="s">
        <v>1324</v>
      </c>
      <c r="D138" s="323"/>
      <c r="E138" s="323"/>
      <c r="F138" s="344" t="s">
        <v>1289</v>
      </c>
      <c r="G138" s="323"/>
      <c r="H138" s="323" t="s">
        <v>1324</v>
      </c>
      <c r="I138" s="323" t="s">
        <v>1323</v>
      </c>
      <c r="J138" s="323"/>
      <c r="K138" s="366"/>
    </row>
    <row r="139" ht="15" customHeight="1">
      <c r="B139" s="364"/>
      <c r="C139" s="323" t="s">
        <v>40</v>
      </c>
      <c r="D139" s="323"/>
      <c r="E139" s="323"/>
      <c r="F139" s="344" t="s">
        <v>1289</v>
      </c>
      <c r="G139" s="323"/>
      <c r="H139" s="323" t="s">
        <v>1344</v>
      </c>
      <c r="I139" s="323" t="s">
        <v>1323</v>
      </c>
      <c r="J139" s="323"/>
      <c r="K139" s="366"/>
    </row>
    <row r="140" ht="15" customHeight="1">
      <c r="B140" s="364"/>
      <c r="C140" s="323" t="s">
        <v>1345</v>
      </c>
      <c r="D140" s="323"/>
      <c r="E140" s="323"/>
      <c r="F140" s="344" t="s">
        <v>1289</v>
      </c>
      <c r="G140" s="323"/>
      <c r="H140" s="323" t="s">
        <v>1346</v>
      </c>
      <c r="I140" s="323" t="s">
        <v>1323</v>
      </c>
      <c r="J140" s="323"/>
      <c r="K140" s="366"/>
    </row>
    <row r="141" ht="15" customHeight="1">
      <c r="B141" s="367"/>
      <c r="C141" s="368"/>
      <c r="D141" s="368"/>
      <c r="E141" s="368"/>
      <c r="F141" s="368"/>
      <c r="G141" s="368"/>
      <c r="H141" s="368"/>
      <c r="I141" s="368"/>
      <c r="J141" s="368"/>
      <c r="K141" s="369"/>
    </row>
    <row r="142" ht="18.75" customHeight="1">
      <c r="B142" s="319"/>
      <c r="C142" s="319"/>
      <c r="D142" s="319"/>
      <c r="E142" s="319"/>
      <c r="F142" s="356"/>
      <c r="G142" s="319"/>
      <c r="H142" s="319"/>
      <c r="I142" s="319"/>
      <c r="J142" s="319"/>
      <c r="K142" s="319"/>
    </row>
    <row r="143" ht="18.75" customHeight="1"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</row>
    <row r="144" ht="7.5" customHeight="1">
      <c r="B144" s="331"/>
      <c r="C144" s="332"/>
      <c r="D144" s="332"/>
      <c r="E144" s="332"/>
      <c r="F144" s="332"/>
      <c r="G144" s="332"/>
      <c r="H144" s="332"/>
      <c r="I144" s="332"/>
      <c r="J144" s="332"/>
      <c r="K144" s="333"/>
    </row>
    <row r="145" ht="45" customHeight="1">
      <c r="B145" s="334"/>
      <c r="C145" s="335" t="s">
        <v>1347</v>
      </c>
      <c r="D145" s="335"/>
      <c r="E145" s="335"/>
      <c r="F145" s="335"/>
      <c r="G145" s="335"/>
      <c r="H145" s="335"/>
      <c r="I145" s="335"/>
      <c r="J145" s="335"/>
      <c r="K145" s="336"/>
    </row>
    <row r="146" ht="17.25" customHeight="1">
      <c r="B146" s="334"/>
      <c r="C146" s="337" t="s">
        <v>1283</v>
      </c>
      <c r="D146" s="337"/>
      <c r="E146" s="337"/>
      <c r="F146" s="337" t="s">
        <v>1284</v>
      </c>
      <c r="G146" s="338"/>
      <c r="H146" s="337" t="s">
        <v>126</v>
      </c>
      <c r="I146" s="337" t="s">
        <v>59</v>
      </c>
      <c r="J146" s="337" t="s">
        <v>1285</v>
      </c>
      <c r="K146" s="336"/>
    </row>
    <row r="147" ht="17.25" customHeight="1">
      <c r="B147" s="334"/>
      <c r="C147" s="339" t="s">
        <v>1286</v>
      </c>
      <c r="D147" s="339"/>
      <c r="E147" s="339"/>
      <c r="F147" s="340" t="s">
        <v>1287</v>
      </c>
      <c r="G147" s="341"/>
      <c r="H147" s="339"/>
      <c r="I147" s="339"/>
      <c r="J147" s="339" t="s">
        <v>1288</v>
      </c>
      <c r="K147" s="336"/>
    </row>
    <row r="148" ht="5.25" customHeight="1">
      <c r="B148" s="345"/>
      <c r="C148" s="342"/>
      <c r="D148" s="342"/>
      <c r="E148" s="342"/>
      <c r="F148" s="342"/>
      <c r="G148" s="343"/>
      <c r="H148" s="342"/>
      <c r="I148" s="342"/>
      <c r="J148" s="342"/>
      <c r="K148" s="366"/>
    </row>
    <row r="149" ht="15" customHeight="1">
      <c r="B149" s="345"/>
      <c r="C149" s="370" t="s">
        <v>1292</v>
      </c>
      <c r="D149" s="323"/>
      <c r="E149" s="323"/>
      <c r="F149" s="371" t="s">
        <v>1289</v>
      </c>
      <c r="G149" s="323"/>
      <c r="H149" s="370" t="s">
        <v>1328</v>
      </c>
      <c r="I149" s="370" t="s">
        <v>1291</v>
      </c>
      <c r="J149" s="370">
        <v>120</v>
      </c>
      <c r="K149" s="366"/>
    </row>
    <row r="150" ht="15" customHeight="1">
      <c r="B150" s="345"/>
      <c r="C150" s="370" t="s">
        <v>1337</v>
      </c>
      <c r="D150" s="323"/>
      <c r="E150" s="323"/>
      <c r="F150" s="371" t="s">
        <v>1289</v>
      </c>
      <c r="G150" s="323"/>
      <c r="H150" s="370" t="s">
        <v>1348</v>
      </c>
      <c r="I150" s="370" t="s">
        <v>1291</v>
      </c>
      <c r="J150" s="370" t="s">
        <v>1339</v>
      </c>
      <c r="K150" s="366"/>
    </row>
    <row r="151" ht="15" customHeight="1">
      <c r="B151" s="345"/>
      <c r="C151" s="370" t="s">
        <v>93</v>
      </c>
      <c r="D151" s="323"/>
      <c r="E151" s="323"/>
      <c r="F151" s="371" t="s">
        <v>1289</v>
      </c>
      <c r="G151" s="323"/>
      <c r="H151" s="370" t="s">
        <v>1349</v>
      </c>
      <c r="I151" s="370" t="s">
        <v>1291</v>
      </c>
      <c r="J151" s="370" t="s">
        <v>1339</v>
      </c>
      <c r="K151" s="366"/>
    </row>
    <row r="152" ht="15" customHeight="1">
      <c r="B152" s="345"/>
      <c r="C152" s="370" t="s">
        <v>1294</v>
      </c>
      <c r="D152" s="323"/>
      <c r="E152" s="323"/>
      <c r="F152" s="371" t="s">
        <v>1295</v>
      </c>
      <c r="G152" s="323"/>
      <c r="H152" s="370" t="s">
        <v>1328</v>
      </c>
      <c r="I152" s="370" t="s">
        <v>1291</v>
      </c>
      <c r="J152" s="370">
        <v>50</v>
      </c>
      <c r="K152" s="366"/>
    </row>
    <row r="153" ht="15" customHeight="1">
      <c r="B153" s="345"/>
      <c r="C153" s="370" t="s">
        <v>1297</v>
      </c>
      <c r="D153" s="323"/>
      <c r="E153" s="323"/>
      <c r="F153" s="371" t="s">
        <v>1289</v>
      </c>
      <c r="G153" s="323"/>
      <c r="H153" s="370" t="s">
        <v>1328</v>
      </c>
      <c r="I153" s="370" t="s">
        <v>1299</v>
      </c>
      <c r="J153" s="370"/>
      <c r="K153" s="366"/>
    </row>
    <row r="154" ht="15" customHeight="1">
      <c r="B154" s="345"/>
      <c r="C154" s="370" t="s">
        <v>1308</v>
      </c>
      <c r="D154" s="323"/>
      <c r="E154" s="323"/>
      <c r="F154" s="371" t="s">
        <v>1295</v>
      </c>
      <c r="G154" s="323"/>
      <c r="H154" s="370" t="s">
        <v>1328</v>
      </c>
      <c r="I154" s="370" t="s">
        <v>1291</v>
      </c>
      <c r="J154" s="370">
        <v>50</v>
      </c>
      <c r="K154" s="366"/>
    </row>
    <row r="155" ht="15" customHeight="1">
      <c r="B155" s="345"/>
      <c r="C155" s="370" t="s">
        <v>1316</v>
      </c>
      <c r="D155" s="323"/>
      <c r="E155" s="323"/>
      <c r="F155" s="371" t="s">
        <v>1295</v>
      </c>
      <c r="G155" s="323"/>
      <c r="H155" s="370" t="s">
        <v>1328</v>
      </c>
      <c r="I155" s="370" t="s">
        <v>1291</v>
      </c>
      <c r="J155" s="370">
        <v>50</v>
      </c>
      <c r="K155" s="366"/>
    </row>
    <row r="156" ht="15" customHeight="1">
      <c r="B156" s="345"/>
      <c r="C156" s="370" t="s">
        <v>1314</v>
      </c>
      <c r="D156" s="323"/>
      <c r="E156" s="323"/>
      <c r="F156" s="371" t="s">
        <v>1295</v>
      </c>
      <c r="G156" s="323"/>
      <c r="H156" s="370" t="s">
        <v>1328</v>
      </c>
      <c r="I156" s="370" t="s">
        <v>1291</v>
      </c>
      <c r="J156" s="370">
        <v>50</v>
      </c>
      <c r="K156" s="366"/>
    </row>
    <row r="157" ht="15" customHeight="1">
      <c r="B157" s="345"/>
      <c r="C157" s="370" t="s">
        <v>114</v>
      </c>
      <c r="D157" s="323"/>
      <c r="E157" s="323"/>
      <c r="F157" s="371" t="s">
        <v>1289</v>
      </c>
      <c r="G157" s="323"/>
      <c r="H157" s="370" t="s">
        <v>1350</v>
      </c>
      <c r="I157" s="370" t="s">
        <v>1291</v>
      </c>
      <c r="J157" s="370" t="s">
        <v>1351</v>
      </c>
      <c r="K157" s="366"/>
    </row>
    <row r="158" ht="15" customHeight="1">
      <c r="B158" s="345"/>
      <c r="C158" s="370" t="s">
        <v>1352</v>
      </c>
      <c r="D158" s="323"/>
      <c r="E158" s="323"/>
      <c r="F158" s="371" t="s">
        <v>1289</v>
      </c>
      <c r="G158" s="323"/>
      <c r="H158" s="370" t="s">
        <v>1353</v>
      </c>
      <c r="I158" s="370" t="s">
        <v>1323</v>
      </c>
      <c r="J158" s="370"/>
      <c r="K158" s="366"/>
    </row>
    <row r="159" ht="15" customHeight="1">
      <c r="B159" s="372"/>
      <c r="C159" s="354"/>
      <c r="D159" s="354"/>
      <c r="E159" s="354"/>
      <c r="F159" s="354"/>
      <c r="G159" s="354"/>
      <c r="H159" s="354"/>
      <c r="I159" s="354"/>
      <c r="J159" s="354"/>
      <c r="K159" s="373"/>
    </row>
    <row r="160" ht="18.75" customHeight="1">
      <c r="B160" s="319"/>
      <c r="C160" s="323"/>
      <c r="D160" s="323"/>
      <c r="E160" s="323"/>
      <c r="F160" s="344"/>
      <c r="G160" s="323"/>
      <c r="H160" s="323"/>
      <c r="I160" s="323"/>
      <c r="J160" s="323"/>
      <c r="K160" s="319"/>
    </row>
    <row r="161" ht="18.75" customHeight="1"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</row>
    <row r="162" ht="7.5" customHeight="1">
      <c r="B162" s="309"/>
      <c r="C162" s="310"/>
      <c r="D162" s="310"/>
      <c r="E162" s="310"/>
      <c r="F162" s="310"/>
      <c r="G162" s="310"/>
      <c r="H162" s="310"/>
      <c r="I162" s="310"/>
      <c r="J162" s="310"/>
      <c r="K162" s="311"/>
    </row>
    <row r="163" ht="45" customHeight="1">
      <c r="B163" s="312"/>
      <c r="C163" s="313" t="s">
        <v>1354</v>
      </c>
      <c r="D163" s="313"/>
      <c r="E163" s="313"/>
      <c r="F163" s="313"/>
      <c r="G163" s="313"/>
      <c r="H163" s="313"/>
      <c r="I163" s="313"/>
      <c r="J163" s="313"/>
      <c r="K163" s="314"/>
    </row>
    <row r="164" ht="17.25" customHeight="1">
      <c r="B164" s="312"/>
      <c r="C164" s="337" t="s">
        <v>1283</v>
      </c>
      <c r="D164" s="337"/>
      <c r="E164" s="337"/>
      <c r="F164" s="337" t="s">
        <v>1284</v>
      </c>
      <c r="G164" s="374"/>
      <c r="H164" s="375" t="s">
        <v>126</v>
      </c>
      <c r="I164" s="375" t="s">
        <v>59</v>
      </c>
      <c r="J164" s="337" t="s">
        <v>1285</v>
      </c>
      <c r="K164" s="314"/>
    </row>
    <row r="165" ht="17.25" customHeight="1">
      <c r="B165" s="315"/>
      <c r="C165" s="339" t="s">
        <v>1286</v>
      </c>
      <c r="D165" s="339"/>
      <c r="E165" s="339"/>
      <c r="F165" s="340" t="s">
        <v>1287</v>
      </c>
      <c r="G165" s="376"/>
      <c r="H165" s="377"/>
      <c r="I165" s="377"/>
      <c r="J165" s="339" t="s">
        <v>1288</v>
      </c>
      <c r="K165" s="317"/>
    </row>
    <row r="166" ht="5.25" customHeight="1">
      <c r="B166" s="345"/>
      <c r="C166" s="342"/>
      <c r="D166" s="342"/>
      <c r="E166" s="342"/>
      <c r="F166" s="342"/>
      <c r="G166" s="343"/>
      <c r="H166" s="342"/>
      <c r="I166" s="342"/>
      <c r="J166" s="342"/>
      <c r="K166" s="366"/>
    </row>
    <row r="167" ht="15" customHeight="1">
      <c r="B167" s="345"/>
      <c r="C167" s="323" t="s">
        <v>1292</v>
      </c>
      <c r="D167" s="323"/>
      <c r="E167" s="323"/>
      <c r="F167" s="344" t="s">
        <v>1289</v>
      </c>
      <c r="G167" s="323"/>
      <c r="H167" s="323" t="s">
        <v>1328</v>
      </c>
      <c r="I167" s="323" t="s">
        <v>1291</v>
      </c>
      <c r="J167" s="323">
        <v>120</v>
      </c>
      <c r="K167" s="366"/>
    </row>
    <row r="168" ht="15" customHeight="1">
      <c r="B168" s="345"/>
      <c r="C168" s="323" t="s">
        <v>1337</v>
      </c>
      <c r="D168" s="323"/>
      <c r="E168" s="323"/>
      <c r="F168" s="344" t="s">
        <v>1289</v>
      </c>
      <c r="G168" s="323"/>
      <c r="H168" s="323" t="s">
        <v>1338</v>
      </c>
      <c r="I168" s="323" t="s">
        <v>1291</v>
      </c>
      <c r="J168" s="323" t="s">
        <v>1339</v>
      </c>
      <c r="K168" s="366"/>
    </row>
    <row r="169" ht="15" customHeight="1">
      <c r="B169" s="345"/>
      <c r="C169" s="323" t="s">
        <v>93</v>
      </c>
      <c r="D169" s="323"/>
      <c r="E169" s="323"/>
      <c r="F169" s="344" t="s">
        <v>1289</v>
      </c>
      <c r="G169" s="323"/>
      <c r="H169" s="323" t="s">
        <v>1355</v>
      </c>
      <c r="I169" s="323" t="s">
        <v>1291</v>
      </c>
      <c r="J169" s="323" t="s">
        <v>1339</v>
      </c>
      <c r="K169" s="366"/>
    </row>
    <row r="170" ht="15" customHeight="1">
      <c r="B170" s="345"/>
      <c r="C170" s="323" t="s">
        <v>1294</v>
      </c>
      <c r="D170" s="323"/>
      <c r="E170" s="323"/>
      <c r="F170" s="344" t="s">
        <v>1295</v>
      </c>
      <c r="G170" s="323"/>
      <c r="H170" s="323" t="s">
        <v>1355</v>
      </c>
      <c r="I170" s="323" t="s">
        <v>1291</v>
      </c>
      <c r="J170" s="323">
        <v>50</v>
      </c>
      <c r="K170" s="366"/>
    </row>
    <row r="171" ht="15" customHeight="1">
      <c r="B171" s="345"/>
      <c r="C171" s="323" t="s">
        <v>1297</v>
      </c>
      <c r="D171" s="323"/>
      <c r="E171" s="323"/>
      <c r="F171" s="344" t="s">
        <v>1289</v>
      </c>
      <c r="G171" s="323"/>
      <c r="H171" s="323" t="s">
        <v>1355</v>
      </c>
      <c r="I171" s="323" t="s">
        <v>1299</v>
      </c>
      <c r="J171" s="323"/>
      <c r="K171" s="366"/>
    </row>
    <row r="172" ht="15" customHeight="1">
      <c r="B172" s="345"/>
      <c r="C172" s="323" t="s">
        <v>1308</v>
      </c>
      <c r="D172" s="323"/>
      <c r="E172" s="323"/>
      <c r="F172" s="344" t="s">
        <v>1295</v>
      </c>
      <c r="G172" s="323"/>
      <c r="H172" s="323" t="s">
        <v>1355</v>
      </c>
      <c r="I172" s="323" t="s">
        <v>1291</v>
      </c>
      <c r="J172" s="323">
        <v>50</v>
      </c>
      <c r="K172" s="366"/>
    </row>
    <row r="173" ht="15" customHeight="1">
      <c r="B173" s="345"/>
      <c r="C173" s="323" t="s">
        <v>1316</v>
      </c>
      <c r="D173" s="323"/>
      <c r="E173" s="323"/>
      <c r="F173" s="344" t="s">
        <v>1295</v>
      </c>
      <c r="G173" s="323"/>
      <c r="H173" s="323" t="s">
        <v>1355</v>
      </c>
      <c r="I173" s="323" t="s">
        <v>1291</v>
      </c>
      <c r="J173" s="323">
        <v>50</v>
      </c>
      <c r="K173" s="366"/>
    </row>
    <row r="174" ht="15" customHeight="1">
      <c r="B174" s="345"/>
      <c r="C174" s="323" t="s">
        <v>1314</v>
      </c>
      <c r="D174" s="323"/>
      <c r="E174" s="323"/>
      <c r="F174" s="344" t="s">
        <v>1295</v>
      </c>
      <c r="G174" s="323"/>
      <c r="H174" s="323" t="s">
        <v>1355</v>
      </c>
      <c r="I174" s="323" t="s">
        <v>1291</v>
      </c>
      <c r="J174" s="323">
        <v>50</v>
      </c>
      <c r="K174" s="366"/>
    </row>
    <row r="175" ht="15" customHeight="1">
      <c r="B175" s="345"/>
      <c r="C175" s="323" t="s">
        <v>125</v>
      </c>
      <c r="D175" s="323"/>
      <c r="E175" s="323"/>
      <c r="F175" s="344" t="s">
        <v>1289</v>
      </c>
      <c r="G175" s="323"/>
      <c r="H175" s="323" t="s">
        <v>1356</v>
      </c>
      <c r="I175" s="323" t="s">
        <v>1357</v>
      </c>
      <c r="J175" s="323"/>
      <c r="K175" s="366"/>
    </row>
    <row r="176" ht="15" customHeight="1">
      <c r="B176" s="345"/>
      <c r="C176" s="323" t="s">
        <v>59</v>
      </c>
      <c r="D176" s="323"/>
      <c r="E176" s="323"/>
      <c r="F176" s="344" t="s">
        <v>1289</v>
      </c>
      <c r="G176" s="323"/>
      <c r="H176" s="323" t="s">
        <v>1358</v>
      </c>
      <c r="I176" s="323" t="s">
        <v>1359</v>
      </c>
      <c r="J176" s="323">
        <v>1</v>
      </c>
      <c r="K176" s="366"/>
    </row>
    <row r="177" ht="15" customHeight="1">
      <c r="B177" s="345"/>
      <c r="C177" s="323" t="s">
        <v>55</v>
      </c>
      <c r="D177" s="323"/>
      <c r="E177" s="323"/>
      <c r="F177" s="344" t="s">
        <v>1289</v>
      </c>
      <c r="G177" s="323"/>
      <c r="H177" s="323" t="s">
        <v>1360</v>
      </c>
      <c r="I177" s="323" t="s">
        <v>1291</v>
      </c>
      <c r="J177" s="323">
        <v>20</v>
      </c>
      <c r="K177" s="366"/>
    </row>
    <row r="178" ht="15" customHeight="1">
      <c r="B178" s="345"/>
      <c r="C178" s="323" t="s">
        <v>126</v>
      </c>
      <c r="D178" s="323"/>
      <c r="E178" s="323"/>
      <c r="F178" s="344" t="s">
        <v>1289</v>
      </c>
      <c r="G178" s="323"/>
      <c r="H178" s="323" t="s">
        <v>1361</v>
      </c>
      <c r="I178" s="323" t="s">
        <v>1291</v>
      </c>
      <c r="J178" s="323">
        <v>255</v>
      </c>
      <c r="K178" s="366"/>
    </row>
    <row r="179" ht="15" customHeight="1">
      <c r="B179" s="345"/>
      <c r="C179" s="323" t="s">
        <v>127</v>
      </c>
      <c r="D179" s="323"/>
      <c r="E179" s="323"/>
      <c r="F179" s="344" t="s">
        <v>1289</v>
      </c>
      <c r="G179" s="323"/>
      <c r="H179" s="323" t="s">
        <v>1254</v>
      </c>
      <c r="I179" s="323" t="s">
        <v>1291</v>
      </c>
      <c r="J179" s="323">
        <v>10</v>
      </c>
      <c r="K179" s="366"/>
    </row>
    <row r="180" ht="15" customHeight="1">
      <c r="B180" s="345"/>
      <c r="C180" s="323" t="s">
        <v>128</v>
      </c>
      <c r="D180" s="323"/>
      <c r="E180" s="323"/>
      <c r="F180" s="344" t="s">
        <v>1289</v>
      </c>
      <c r="G180" s="323"/>
      <c r="H180" s="323" t="s">
        <v>1362</v>
      </c>
      <c r="I180" s="323" t="s">
        <v>1323</v>
      </c>
      <c r="J180" s="323"/>
      <c r="K180" s="366"/>
    </row>
    <row r="181" ht="15" customHeight="1">
      <c r="B181" s="345"/>
      <c r="C181" s="323" t="s">
        <v>1363</v>
      </c>
      <c r="D181" s="323"/>
      <c r="E181" s="323"/>
      <c r="F181" s="344" t="s">
        <v>1289</v>
      </c>
      <c r="G181" s="323"/>
      <c r="H181" s="323" t="s">
        <v>1364</v>
      </c>
      <c r="I181" s="323" t="s">
        <v>1323</v>
      </c>
      <c r="J181" s="323"/>
      <c r="K181" s="366"/>
    </row>
    <row r="182" ht="15" customHeight="1">
      <c r="B182" s="345"/>
      <c r="C182" s="323" t="s">
        <v>1352</v>
      </c>
      <c r="D182" s="323"/>
      <c r="E182" s="323"/>
      <c r="F182" s="344" t="s">
        <v>1289</v>
      </c>
      <c r="G182" s="323"/>
      <c r="H182" s="323" t="s">
        <v>1365</v>
      </c>
      <c r="I182" s="323" t="s">
        <v>1323</v>
      </c>
      <c r="J182" s="323"/>
      <c r="K182" s="366"/>
    </row>
    <row r="183" ht="15" customHeight="1">
      <c r="B183" s="345"/>
      <c r="C183" s="323" t="s">
        <v>130</v>
      </c>
      <c r="D183" s="323"/>
      <c r="E183" s="323"/>
      <c r="F183" s="344" t="s">
        <v>1295</v>
      </c>
      <c r="G183" s="323"/>
      <c r="H183" s="323" t="s">
        <v>1366</v>
      </c>
      <c r="I183" s="323" t="s">
        <v>1291</v>
      </c>
      <c r="J183" s="323">
        <v>50</v>
      </c>
      <c r="K183" s="366"/>
    </row>
    <row r="184" ht="15" customHeight="1">
      <c r="B184" s="345"/>
      <c r="C184" s="323" t="s">
        <v>1367</v>
      </c>
      <c r="D184" s="323"/>
      <c r="E184" s="323"/>
      <c r="F184" s="344" t="s">
        <v>1295</v>
      </c>
      <c r="G184" s="323"/>
      <c r="H184" s="323" t="s">
        <v>1368</v>
      </c>
      <c r="I184" s="323" t="s">
        <v>1369</v>
      </c>
      <c r="J184" s="323"/>
      <c r="K184" s="366"/>
    </row>
    <row r="185" ht="15" customHeight="1">
      <c r="B185" s="345"/>
      <c r="C185" s="323" t="s">
        <v>1370</v>
      </c>
      <c r="D185" s="323"/>
      <c r="E185" s="323"/>
      <c r="F185" s="344" t="s">
        <v>1295</v>
      </c>
      <c r="G185" s="323"/>
      <c r="H185" s="323" t="s">
        <v>1371</v>
      </c>
      <c r="I185" s="323" t="s">
        <v>1369</v>
      </c>
      <c r="J185" s="323"/>
      <c r="K185" s="366"/>
    </row>
    <row r="186" ht="15" customHeight="1">
      <c r="B186" s="345"/>
      <c r="C186" s="323" t="s">
        <v>1372</v>
      </c>
      <c r="D186" s="323"/>
      <c r="E186" s="323"/>
      <c r="F186" s="344" t="s">
        <v>1295</v>
      </c>
      <c r="G186" s="323"/>
      <c r="H186" s="323" t="s">
        <v>1373</v>
      </c>
      <c r="I186" s="323" t="s">
        <v>1369</v>
      </c>
      <c r="J186" s="323"/>
      <c r="K186" s="366"/>
    </row>
    <row r="187" ht="15" customHeight="1">
      <c r="B187" s="345"/>
      <c r="C187" s="378" t="s">
        <v>1374</v>
      </c>
      <c r="D187" s="323"/>
      <c r="E187" s="323"/>
      <c r="F187" s="344" t="s">
        <v>1295</v>
      </c>
      <c r="G187" s="323"/>
      <c r="H187" s="323" t="s">
        <v>1375</v>
      </c>
      <c r="I187" s="323" t="s">
        <v>1376</v>
      </c>
      <c r="J187" s="379" t="s">
        <v>1377</v>
      </c>
      <c r="K187" s="366"/>
    </row>
    <row r="188" ht="15" customHeight="1">
      <c r="B188" s="345"/>
      <c r="C188" s="329" t="s">
        <v>44</v>
      </c>
      <c r="D188" s="323"/>
      <c r="E188" s="323"/>
      <c r="F188" s="344" t="s">
        <v>1289</v>
      </c>
      <c r="G188" s="323"/>
      <c r="H188" s="319" t="s">
        <v>1378</v>
      </c>
      <c r="I188" s="323" t="s">
        <v>1379</v>
      </c>
      <c r="J188" s="323"/>
      <c r="K188" s="366"/>
    </row>
    <row r="189" ht="15" customHeight="1">
      <c r="B189" s="345"/>
      <c r="C189" s="329" t="s">
        <v>1380</v>
      </c>
      <c r="D189" s="323"/>
      <c r="E189" s="323"/>
      <c r="F189" s="344" t="s">
        <v>1289</v>
      </c>
      <c r="G189" s="323"/>
      <c r="H189" s="323" t="s">
        <v>1381</v>
      </c>
      <c r="I189" s="323" t="s">
        <v>1323</v>
      </c>
      <c r="J189" s="323"/>
      <c r="K189" s="366"/>
    </row>
    <row r="190" ht="15" customHeight="1">
      <c r="B190" s="345"/>
      <c r="C190" s="329" t="s">
        <v>1382</v>
      </c>
      <c r="D190" s="323"/>
      <c r="E190" s="323"/>
      <c r="F190" s="344" t="s">
        <v>1289</v>
      </c>
      <c r="G190" s="323"/>
      <c r="H190" s="323" t="s">
        <v>1383</v>
      </c>
      <c r="I190" s="323" t="s">
        <v>1323</v>
      </c>
      <c r="J190" s="323"/>
      <c r="K190" s="366"/>
    </row>
    <row r="191" ht="15" customHeight="1">
      <c r="B191" s="345"/>
      <c r="C191" s="329" t="s">
        <v>1384</v>
      </c>
      <c r="D191" s="323"/>
      <c r="E191" s="323"/>
      <c r="F191" s="344" t="s">
        <v>1295</v>
      </c>
      <c r="G191" s="323"/>
      <c r="H191" s="323" t="s">
        <v>1385</v>
      </c>
      <c r="I191" s="323" t="s">
        <v>1323</v>
      </c>
      <c r="J191" s="323"/>
      <c r="K191" s="366"/>
    </row>
    <row r="192" ht="15" customHeight="1">
      <c r="B192" s="372"/>
      <c r="C192" s="380"/>
      <c r="D192" s="354"/>
      <c r="E192" s="354"/>
      <c r="F192" s="354"/>
      <c r="G192" s="354"/>
      <c r="H192" s="354"/>
      <c r="I192" s="354"/>
      <c r="J192" s="354"/>
      <c r="K192" s="373"/>
    </row>
    <row r="193" ht="18.75" customHeight="1">
      <c r="B193" s="319"/>
      <c r="C193" s="323"/>
      <c r="D193" s="323"/>
      <c r="E193" s="323"/>
      <c r="F193" s="344"/>
      <c r="G193" s="323"/>
      <c r="H193" s="323"/>
      <c r="I193" s="323"/>
      <c r="J193" s="323"/>
      <c r="K193" s="319"/>
    </row>
    <row r="194" ht="18.75" customHeight="1">
      <c r="B194" s="319"/>
      <c r="C194" s="323"/>
      <c r="D194" s="323"/>
      <c r="E194" s="323"/>
      <c r="F194" s="344"/>
      <c r="G194" s="323"/>
      <c r="H194" s="323"/>
      <c r="I194" s="323"/>
      <c r="J194" s="323"/>
      <c r="K194" s="319"/>
    </row>
    <row r="195" ht="18.75" customHeight="1"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</row>
    <row r="196" ht="13.5">
      <c r="B196" s="309"/>
      <c r="C196" s="310"/>
      <c r="D196" s="310"/>
      <c r="E196" s="310"/>
      <c r="F196" s="310"/>
      <c r="G196" s="310"/>
      <c r="H196" s="310"/>
      <c r="I196" s="310"/>
      <c r="J196" s="310"/>
      <c r="K196" s="311"/>
    </row>
    <row r="197" ht="21">
      <c r="B197" s="312"/>
      <c r="C197" s="313" t="s">
        <v>1386</v>
      </c>
      <c r="D197" s="313"/>
      <c r="E197" s="313"/>
      <c r="F197" s="313"/>
      <c r="G197" s="313"/>
      <c r="H197" s="313"/>
      <c r="I197" s="313"/>
      <c r="J197" s="313"/>
      <c r="K197" s="314"/>
    </row>
    <row r="198" ht="25.5" customHeight="1">
      <c r="B198" s="312"/>
      <c r="C198" s="381" t="s">
        <v>1387</v>
      </c>
      <c r="D198" s="381"/>
      <c r="E198" s="381"/>
      <c r="F198" s="381" t="s">
        <v>1388</v>
      </c>
      <c r="G198" s="382"/>
      <c r="H198" s="381" t="s">
        <v>1389</v>
      </c>
      <c r="I198" s="381"/>
      <c r="J198" s="381"/>
      <c r="K198" s="314"/>
    </row>
    <row r="199" ht="5.25" customHeight="1">
      <c r="B199" s="345"/>
      <c r="C199" s="342"/>
      <c r="D199" s="342"/>
      <c r="E199" s="342"/>
      <c r="F199" s="342"/>
      <c r="G199" s="323"/>
      <c r="H199" s="342"/>
      <c r="I199" s="342"/>
      <c r="J199" s="342"/>
      <c r="K199" s="366"/>
    </row>
    <row r="200" ht="15" customHeight="1">
      <c r="B200" s="345"/>
      <c r="C200" s="323" t="s">
        <v>1379</v>
      </c>
      <c r="D200" s="323"/>
      <c r="E200" s="323"/>
      <c r="F200" s="344" t="s">
        <v>45</v>
      </c>
      <c r="G200" s="323"/>
      <c r="H200" s="323" t="s">
        <v>1390</v>
      </c>
      <c r="I200" s="323"/>
      <c r="J200" s="323"/>
      <c r="K200" s="366"/>
    </row>
    <row r="201" ht="15" customHeight="1">
      <c r="B201" s="345"/>
      <c r="C201" s="351"/>
      <c r="D201" s="323"/>
      <c r="E201" s="323"/>
      <c r="F201" s="344" t="s">
        <v>46</v>
      </c>
      <c r="G201" s="323"/>
      <c r="H201" s="323" t="s">
        <v>1391</v>
      </c>
      <c r="I201" s="323"/>
      <c r="J201" s="323"/>
      <c r="K201" s="366"/>
    </row>
    <row r="202" ht="15" customHeight="1">
      <c r="B202" s="345"/>
      <c r="C202" s="351"/>
      <c r="D202" s="323"/>
      <c r="E202" s="323"/>
      <c r="F202" s="344" t="s">
        <v>49</v>
      </c>
      <c r="G202" s="323"/>
      <c r="H202" s="323" t="s">
        <v>1392</v>
      </c>
      <c r="I202" s="323"/>
      <c r="J202" s="323"/>
      <c r="K202" s="366"/>
    </row>
    <row r="203" ht="15" customHeight="1">
      <c r="B203" s="345"/>
      <c r="C203" s="323"/>
      <c r="D203" s="323"/>
      <c r="E203" s="323"/>
      <c r="F203" s="344" t="s">
        <v>47</v>
      </c>
      <c r="G203" s="323"/>
      <c r="H203" s="323" t="s">
        <v>1393</v>
      </c>
      <c r="I203" s="323"/>
      <c r="J203" s="323"/>
      <c r="K203" s="366"/>
    </row>
    <row r="204" ht="15" customHeight="1">
      <c r="B204" s="345"/>
      <c r="C204" s="323"/>
      <c r="D204" s="323"/>
      <c r="E204" s="323"/>
      <c r="F204" s="344" t="s">
        <v>48</v>
      </c>
      <c r="G204" s="323"/>
      <c r="H204" s="323" t="s">
        <v>1394</v>
      </c>
      <c r="I204" s="323"/>
      <c r="J204" s="323"/>
      <c r="K204" s="366"/>
    </row>
    <row r="205" ht="15" customHeight="1">
      <c r="B205" s="345"/>
      <c r="C205" s="323"/>
      <c r="D205" s="323"/>
      <c r="E205" s="323"/>
      <c r="F205" s="344"/>
      <c r="G205" s="323"/>
      <c r="H205" s="323"/>
      <c r="I205" s="323"/>
      <c r="J205" s="323"/>
      <c r="K205" s="366"/>
    </row>
    <row r="206" ht="15" customHeight="1">
      <c r="B206" s="345"/>
      <c r="C206" s="323" t="s">
        <v>1335</v>
      </c>
      <c r="D206" s="323"/>
      <c r="E206" s="323"/>
      <c r="F206" s="344" t="s">
        <v>81</v>
      </c>
      <c r="G206" s="323"/>
      <c r="H206" s="323" t="s">
        <v>1395</v>
      </c>
      <c r="I206" s="323"/>
      <c r="J206" s="323"/>
      <c r="K206" s="366"/>
    </row>
    <row r="207" ht="15" customHeight="1">
      <c r="B207" s="345"/>
      <c r="C207" s="351"/>
      <c r="D207" s="323"/>
      <c r="E207" s="323"/>
      <c r="F207" s="344" t="s">
        <v>1233</v>
      </c>
      <c r="G207" s="323"/>
      <c r="H207" s="323" t="s">
        <v>1234</v>
      </c>
      <c r="I207" s="323"/>
      <c r="J207" s="323"/>
      <c r="K207" s="366"/>
    </row>
    <row r="208" ht="15" customHeight="1">
      <c r="B208" s="345"/>
      <c r="C208" s="323"/>
      <c r="D208" s="323"/>
      <c r="E208" s="323"/>
      <c r="F208" s="344" t="s">
        <v>1231</v>
      </c>
      <c r="G208" s="323"/>
      <c r="H208" s="323" t="s">
        <v>1396</v>
      </c>
      <c r="I208" s="323"/>
      <c r="J208" s="323"/>
      <c r="K208" s="366"/>
    </row>
    <row r="209" ht="15" customHeight="1">
      <c r="B209" s="383"/>
      <c r="C209" s="351"/>
      <c r="D209" s="351"/>
      <c r="E209" s="351"/>
      <c r="F209" s="344" t="s">
        <v>1235</v>
      </c>
      <c r="G209" s="329"/>
      <c r="H209" s="370" t="s">
        <v>1236</v>
      </c>
      <c r="I209" s="370"/>
      <c r="J209" s="370"/>
      <c r="K209" s="384"/>
    </row>
    <row r="210" ht="15" customHeight="1">
      <c r="B210" s="383"/>
      <c r="C210" s="351"/>
      <c r="D210" s="351"/>
      <c r="E210" s="351"/>
      <c r="F210" s="344" t="s">
        <v>1237</v>
      </c>
      <c r="G210" s="329"/>
      <c r="H210" s="370" t="s">
        <v>1397</v>
      </c>
      <c r="I210" s="370"/>
      <c r="J210" s="370"/>
      <c r="K210" s="384"/>
    </row>
    <row r="211" ht="15" customHeight="1">
      <c r="B211" s="383"/>
      <c r="C211" s="351"/>
      <c r="D211" s="351"/>
      <c r="E211" s="351"/>
      <c r="F211" s="385"/>
      <c r="G211" s="329"/>
      <c r="H211" s="386"/>
      <c r="I211" s="386"/>
      <c r="J211" s="386"/>
      <c r="K211" s="384"/>
    </row>
    <row r="212" ht="15" customHeight="1">
      <c r="B212" s="383"/>
      <c r="C212" s="323" t="s">
        <v>1359</v>
      </c>
      <c r="D212" s="351"/>
      <c r="E212" s="351"/>
      <c r="F212" s="344">
        <v>1</v>
      </c>
      <c r="G212" s="329"/>
      <c r="H212" s="370" t="s">
        <v>1398</v>
      </c>
      <c r="I212" s="370"/>
      <c r="J212" s="370"/>
      <c r="K212" s="384"/>
    </row>
    <row r="213" ht="15" customHeight="1">
      <c r="B213" s="383"/>
      <c r="C213" s="351"/>
      <c r="D213" s="351"/>
      <c r="E213" s="351"/>
      <c r="F213" s="344">
        <v>2</v>
      </c>
      <c r="G213" s="329"/>
      <c r="H213" s="370" t="s">
        <v>1399</v>
      </c>
      <c r="I213" s="370"/>
      <c r="J213" s="370"/>
      <c r="K213" s="384"/>
    </row>
    <row r="214" ht="15" customHeight="1">
      <c r="B214" s="383"/>
      <c r="C214" s="351"/>
      <c r="D214" s="351"/>
      <c r="E214" s="351"/>
      <c r="F214" s="344">
        <v>3</v>
      </c>
      <c r="G214" s="329"/>
      <c r="H214" s="370" t="s">
        <v>1400</v>
      </c>
      <c r="I214" s="370"/>
      <c r="J214" s="370"/>
      <c r="K214" s="384"/>
    </row>
    <row r="215" ht="15" customHeight="1">
      <c r="B215" s="383"/>
      <c r="C215" s="351"/>
      <c r="D215" s="351"/>
      <c r="E215" s="351"/>
      <c r="F215" s="344">
        <v>4</v>
      </c>
      <c r="G215" s="329"/>
      <c r="H215" s="370" t="s">
        <v>1401</v>
      </c>
      <c r="I215" s="370"/>
      <c r="J215" s="370"/>
      <c r="K215" s="384"/>
    </row>
    <row r="216" ht="12.75" customHeight="1">
      <c r="B216" s="387"/>
      <c r="C216" s="388"/>
      <c r="D216" s="388"/>
      <c r="E216" s="388"/>
      <c r="F216" s="388"/>
      <c r="G216" s="388"/>
      <c r="H216" s="388"/>
      <c r="I216" s="388"/>
      <c r="J216" s="388"/>
      <c r="K216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Oršula, Jan</dc:creator>
  <cp:lastModifiedBy>Oršula, Jan</cp:lastModifiedBy>
  <dcterms:created xsi:type="dcterms:W3CDTF">2019-03-19T06:42:21Z</dcterms:created>
  <dcterms:modified xsi:type="dcterms:W3CDTF">2019-03-19T06:42:36Z</dcterms:modified>
</cp:coreProperties>
</file>