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0 - VRN" sheetId="2" r:id="rId2"/>
    <sheet name="10 - Stavební část - bour..." sheetId="3" r:id="rId3"/>
    <sheet name="20 - Stavební část - nový..." sheetId="4" r:id="rId4"/>
    <sheet name="30 - ZTI" sheetId="5" r:id="rId5"/>
    <sheet name="40 - UT" sheetId="6" r:id="rId6"/>
    <sheet name="50 - Elektroinstalace" sheetId="7" r:id="rId7"/>
  </sheets>
  <definedNames>
    <definedName name="_xlnm.Print_Area" localSheetId="0">'Rekapitulace stavby'!$D$4:$AO$36,'Rekapitulace stavby'!$C$42:$AQ$61</definedName>
    <definedName name="_xlnm.Print_Titles" localSheetId="0">'Rekapitulace stavby'!$52:$52</definedName>
    <definedName name="_xlnm._FilterDatabase" localSheetId="1" hidden="1">'00 - VRN'!$C$80:$K$90</definedName>
    <definedName name="_xlnm.Print_Area" localSheetId="1">'00 - VRN'!$C$4:$J$39,'00 - VRN'!$C$45:$J$62,'00 - VRN'!$C$68:$K$90</definedName>
    <definedName name="_xlnm.Print_Titles" localSheetId="1">'00 - VRN'!$80:$80</definedName>
    <definedName name="_xlnm._FilterDatabase" localSheetId="2" hidden="1">'10 - Stavební část - bour...'!$C$88:$K$136</definedName>
    <definedName name="_xlnm.Print_Area" localSheetId="2">'10 - Stavební část - bour...'!$C$4:$J$39,'10 - Stavební část - bour...'!$C$45:$J$70,'10 - Stavební část - bour...'!$C$76:$K$136</definedName>
    <definedName name="_xlnm.Print_Titles" localSheetId="2">'10 - Stavební část - bour...'!$88:$88</definedName>
    <definedName name="_xlnm._FilterDatabase" localSheetId="3" hidden="1">'20 - Stavební část - nový...'!$C$95:$K$326</definedName>
    <definedName name="_xlnm.Print_Area" localSheetId="3">'20 - Stavební část - nový...'!$C$4:$J$39,'20 - Stavební část - nový...'!$C$45:$J$77,'20 - Stavební část - nový...'!$C$83:$K$326</definedName>
    <definedName name="_xlnm.Print_Titles" localSheetId="3">'20 - Stavební část - nový...'!$95:$95</definedName>
    <definedName name="_xlnm._FilterDatabase" localSheetId="4" hidden="1">'30 - ZTI'!$C$87:$K$148</definedName>
    <definedName name="_xlnm.Print_Area" localSheetId="4">'30 - ZTI'!$C$4:$J$39,'30 - ZTI'!$C$45:$J$69,'30 - ZTI'!$C$75:$K$148</definedName>
    <definedName name="_xlnm.Print_Titles" localSheetId="4">'30 - ZTI'!$87:$87</definedName>
    <definedName name="_xlnm._FilterDatabase" localSheetId="5" hidden="1">'40 - UT'!$C$82:$K$103</definedName>
    <definedName name="_xlnm.Print_Area" localSheetId="5">'40 - UT'!$C$4:$J$39,'40 - UT'!$C$45:$J$64,'40 - UT'!$C$70:$K$103</definedName>
    <definedName name="_xlnm.Print_Titles" localSheetId="5">'40 - UT'!$82:$82</definedName>
    <definedName name="_xlnm._FilterDatabase" localSheetId="6" hidden="1">'50 - Elektroinstalace'!$C$90:$K$324</definedName>
    <definedName name="_xlnm.Print_Area" localSheetId="6">'50 - Elektroinstalace'!$C$4:$J$39,'50 - Elektroinstalace'!$C$45:$J$72,'50 - Elektroinstalace'!$C$78:$K$324</definedName>
    <definedName name="_xlnm.Print_Titles" localSheetId="6">'50 - Elektroinstalace'!$90:$90</definedName>
  </definedNames>
  <calcPr/>
</workbook>
</file>

<file path=xl/calcChain.xml><?xml version="1.0" encoding="utf-8"?>
<calcChain xmlns="http://schemas.openxmlformats.org/spreadsheetml/2006/main">
  <c i="7" r="J92"/>
  <c r="J37"/>
  <c r="J36"/>
  <c i="1" r="AY60"/>
  <c i="7" r="J35"/>
  <c i="1" r="AX60"/>
  <c i="7" r="BI324"/>
  <c r="BH324"/>
  <c r="BG324"/>
  <c r="BF324"/>
  <c r="T324"/>
  <c r="T323"/>
  <c r="R324"/>
  <c r="R323"/>
  <c r="P324"/>
  <c r="P323"/>
  <c r="BK324"/>
  <c r="BK323"/>
  <c r="J323"/>
  <c r="J324"/>
  <c r="BE324"/>
  <c r="J71"/>
  <c r="BI322"/>
  <c r="BH322"/>
  <c r="BG322"/>
  <c r="BF322"/>
  <c r="T322"/>
  <c r="R322"/>
  <c r="P322"/>
  <c r="BK322"/>
  <c r="J322"/>
  <c r="BE322"/>
  <c r="BI321"/>
  <c r="BH321"/>
  <c r="BG321"/>
  <c r="BF321"/>
  <c r="T321"/>
  <c r="T320"/>
  <c r="R321"/>
  <c r="R320"/>
  <c r="P321"/>
  <c r="P320"/>
  <c r="BK321"/>
  <c r="BK320"/>
  <c r="J320"/>
  <c r="J321"/>
  <c r="BE321"/>
  <c r="J70"/>
  <c r="BI319"/>
  <c r="BH319"/>
  <c r="BG319"/>
  <c r="BF319"/>
  <c r="T319"/>
  <c r="R319"/>
  <c r="P319"/>
  <c r="BK319"/>
  <c r="J319"/>
  <c r="BE319"/>
  <c r="BI318"/>
  <c r="BH318"/>
  <c r="BG318"/>
  <c r="BF318"/>
  <c r="T318"/>
  <c r="R318"/>
  <c r="P318"/>
  <c r="BK318"/>
  <c r="J318"/>
  <c r="BE318"/>
  <c r="BI317"/>
  <c r="BH317"/>
  <c r="BG317"/>
  <c r="BF317"/>
  <c r="T317"/>
  <c r="R317"/>
  <c r="P317"/>
  <c r="BK317"/>
  <c r="J317"/>
  <c r="BE317"/>
  <c r="BI316"/>
  <c r="BH316"/>
  <c r="BG316"/>
  <c r="BF316"/>
  <c r="T316"/>
  <c r="R316"/>
  <c r="P316"/>
  <c r="BK316"/>
  <c r="J316"/>
  <c r="BE316"/>
  <c r="BI315"/>
  <c r="BH315"/>
  <c r="BG315"/>
  <c r="BF315"/>
  <c r="T315"/>
  <c r="R315"/>
  <c r="P315"/>
  <c r="BK315"/>
  <c r="J315"/>
  <c r="BE315"/>
  <c r="BI314"/>
  <c r="BH314"/>
  <c r="BG314"/>
  <c r="BF314"/>
  <c r="T314"/>
  <c r="R314"/>
  <c r="P314"/>
  <c r="BK314"/>
  <c r="J314"/>
  <c r="BE314"/>
  <c r="BI313"/>
  <c r="BH313"/>
  <c r="BG313"/>
  <c r="BF313"/>
  <c r="T313"/>
  <c r="R313"/>
  <c r="P313"/>
  <c r="BK313"/>
  <c r="J313"/>
  <c r="BE313"/>
  <c r="BI312"/>
  <c r="BH312"/>
  <c r="BG312"/>
  <c r="BF312"/>
  <c r="T312"/>
  <c r="R312"/>
  <c r="P312"/>
  <c r="BK312"/>
  <c r="J312"/>
  <c r="BE312"/>
  <c r="BI311"/>
  <c r="BH311"/>
  <c r="BG311"/>
  <c r="BF311"/>
  <c r="T311"/>
  <c r="R311"/>
  <c r="P311"/>
  <c r="BK311"/>
  <c r="J311"/>
  <c r="BE311"/>
  <c r="BI310"/>
  <c r="BH310"/>
  <c r="BG310"/>
  <c r="BF310"/>
  <c r="T310"/>
  <c r="R310"/>
  <c r="P310"/>
  <c r="BK310"/>
  <c r="J310"/>
  <c r="BE310"/>
  <c r="BI309"/>
  <c r="BH309"/>
  <c r="BG309"/>
  <c r="BF309"/>
  <c r="T309"/>
  <c r="R309"/>
  <c r="P309"/>
  <c r="BK309"/>
  <c r="J309"/>
  <c r="BE309"/>
  <c r="BI308"/>
  <c r="BH308"/>
  <c r="BG308"/>
  <c r="BF308"/>
  <c r="T308"/>
  <c r="R308"/>
  <c r="P308"/>
  <c r="BK308"/>
  <c r="J308"/>
  <c r="BE308"/>
  <c r="BI307"/>
  <c r="BH307"/>
  <c r="BG307"/>
  <c r="BF307"/>
  <c r="T307"/>
  <c r="R307"/>
  <c r="P307"/>
  <c r="BK307"/>
  <c r="J307"/>
  <c r="BE307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304"/>
  <c r="BH304"/>
  <c r="BG304"/>
  <c r="BF304"/>
  <c r="T304"/>
  <c r="R304"/>
  <c r="P304"/>
  <c r="BK304"/>
  <c r="J304"/>
  <c r="BE304"/>
  <c r="BI303"/>
  <c r="BH303"/>
  <c r="BG303"/>
  <c r="BF303"/>
  <c r="T303"/>
  <c r="R303"/>
  <c r="P303"/>
  <c r="BK303"/>
  <c r="J303"/>
  <c r="BE303"/>
  <c r="BI302"/>
  <c r="BH302"/>
  <c r="BG302"/>
  <c r="BF302"/>
  <c r="T302"/>
  <c r="R302"/>
  <c r="P302"/>
  <c r="BK302"/>
  <c r="J302"/>
  <c r="BE302"/>
  <c r="BI301"/>
  <c r="BH301"/>
  <c r="BG301"/>
  <c r="BF301"/>
  <c r="T301"/>
  <c r="R301"/>
  <c r="P301"/>
  <c r="BK301"/>
  <c r="J301"/>
  <c r="BE301"/>
  <c r="BI300"/>
  <c r="BH300"/>
  <c r="BG300"/>
  <c r="BF300"/>
  <c r="T300"/>
  <c r="R300"/>
  <c r="P300"/>
  <c r="BK300"/>
  <c r="J300"/>
  <c r="BE300"/>
  <c r="BI299"/>
  <c r="BH299"/>
  <c r="BG299"/>
  <c r="BF299"/>
  <c r="T299"/>
  <c r="R299"/>
  <c r="P299"/>
  <c r="BK299"/>
  <c r="J299"/>
  <c r="BE299"/>
  <c r="BI298"/>
  <c r="BH298"/>
  <c r="BG298"/>
  <c r="BF298"/>
  <c r="T298"/>
  <c r="R298"/>
  <c r="P298"/>
  <c r="BK298"/>
  <c r="J298"/>
  <c r="BE298"/>
  <c r="BI297"/>
  <c r="BH297"/>
  <c r="BG297"/>
  <c r="BF297"/>
  <c r="T297"/>
  <c r="R297"/>
  <c r="P297"/>
  <c r="BK297"/>
  <c r="J297"/>
  <c r="BE297"/>
  <c r="BI296"/>
  <c r="BH296"/>
  <c r="BG296"/>
  <c r="BF296"/>
  <c r="T296"/>
  <c r="T295"/>
  <c r="R296"/>
  <c r="R295"/>
  <c r="P296"/>
  <c r="P295"/>
  <c r="BK296"/>
  <c r="BK295"/>
  <c r="J295"/>
  <c r="J296"/>
  <c r="BE296"/>
  <c r="J69"/>
  <c r="BI294"/>
  <c r="BH294"/>
  <c r="BG294"/>
  <c r="BF294"/>
  <c r="T294"/>
  <c r="T293"/>
  <c r="R294"/>
  <c r="R293"/>
  <c r="P294"/>
  <c r="P293"/>
  <c r="BK294"/>
  <c r="BK293"/>
  <c r="J293"/>
  <c r="J294"/>
  <c r="BE294"/>
  <c r="J68"/>
  <c r="BI292"/>
  <c r="BH292"/>
  <c r="BG292"/>
  <c r="BF292"/>
  <c r="T292"/>
  <c r="T291"/>
  <c r="R292"/>
  <c r="R291"/>
  <c r="P292"/>
  <c r="P291"/>
  <c r="BK292"/>
  <c r="BK291"/>
  <c r="J291"/>
  <c r="J292"/>
  <c r="BE292"/>
  <c r="J67"/>
  <c r="BI290"/>
  <c r="BH290"/>
  <c r="BG290"/>
  <c r="BF290"/>
  <c r="T290"/>
  <c r="T289"/>
  <c r="R290"/>
  <c r="R289"/>
  <c r="P290"/>
  <c r="P289"/>
  <c r="BK290"/>
  <c r="BK289"/>
  <c r="J289"/>
  <c r="J290"/>
  <c r="BE290"/>
  <c r="J66"/>
  <c r="BI288"/>
  <c r="BH288"/>
  <c r="BG288"/>
  <c r="BF288"/>
  <c r="T288"/>
  <c r="T287"/>
  <c r="R288"/>
  <c r="R287"/>
  <c r="P288"/>
  <c r="P287"/>
  <c r="BK288"/>
  <c r="BK287"/>
  <c r="J287"/>
  <c r="J288"/>
  <c r="BE288"/>
  <c r="J65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4"/>
  <c r="BH284"/>
  <c r="BG284"/>
  <c r="BF284"/>
  <c r="T284"/>
  <c r="R284"/>
  <c r="P284"/>
  <c r="BK284"/>
  <c r="J284"/>
  <c r="BE284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R275"/>
  <c r="P275"/>
  <c r="BK275"/>
  <c r="J275"/>
  <c r="BE275"/>
  <c r="BI274"/>
  <c r="BH274"/>
  <c r="BG274"/>
  <c r="BF274"/>
  <c r="T274"/>
  <c r="T273"/>
  <c r="R274"/>
  <c r="R273"/>
  <c r="P274"/>
  <c r="P273"/>
  <c r="BK274"/>
  <c r="BK273"/>
  <c r="J273"/>
  <c r="J274"/>
  <c r="BE274"/>
  <c r="J64"/>
  <c r="BI272"/>
  <c r="BH272"/>
  <c r="BG272"/>
  <c r="BF272"/>
  <c r="T272"/>
  <c r="T271"/>
  <c r="R272"/>
  <c r="R271"/>
  <c r="P272"/>
  <c r="P271"/>
  <c r="BK272"/>
  <c r="BK271"/>
  <c r="J271"/>
  <c r="J272"/>
  <c r="BE272"/>
  <c r="J63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7"/>
  <c r="BH267"/>
  <c r="BG267"/>
  <c r="BF267"/>
  <c r="T267"/>
  <c r="R267"/>
  <c r="P267"/>
  <c r="BK267"/>
  <c r="J267"/>
  <c r="BE267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R262"/>
  <c r="P262"/>
  <c r="BK262"/>
  <c r="J262"/>
  <c r="BE262"/>
  <c r="BI261"/>
  <c r="BH261"/>
  <c r="BG261"/>
  <c r="BF261"/>
  <c r="T261"/>
  <c r="R261"/>
  <c r="P261"/>
  <c r="BK261"/>
  <c r="J261"/>
  <c r="BE261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7"/>
  <c r="BH257"/>
  <c r="BG257"/>
  <c r="BF257"/>
  <c r="T257"/>
  <c r="R257"/>
  <c r="P257"/>
  <c r="BK257"/>
  <c r="J257"/>
  <c r="BE257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3"/>
  <c r="BH253"/>
  <c r="BG253"/>
  <c r="BF253"/>
  <c r="T253"/>
  <c r="R253"/>
  <c r="P253"/>
  <c r="BK253"/>
  <c r="J253"/>
  <c r="BE253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T239"/>
  <c r="R240"/>
  <c r="R239"/>
  <c r="P240"/>
  <c r="P239"/>
  <c r="BK240"/>
  <c r="BK239"/>
  <c r="J239"/>
  <c r="J240"/>
  <c r="BE240"/>
  <c r="J62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F37"/>
  <c i="1" r="BD60"/>
  <c i="7" r="BH94"/>
  <c r="F36"/>
  <c i="1" r="BC60"/>
  <c i="7" r="BG94"/>
  <c r="F35"/>
  <c i="1" r="BB60"/>
  <c i="7" r="BF94"/>
  <c r="J34"/>
  <c i="1" r="AW60"/>
  <c i="7" r="F34"/>
  <c i="1" r="BA60"/>
  <c i="7" r="T94"/>
  <c r="T93"/>
  <c r="T91"/>
  <c r="R94"/>
  <c r="R93"/>
  <c r="R91"/>
  <c r="P94"/>
  <c r="P93"/>
  <c r="P91"/>
  <c i="1" r="AU60"/>
  <c i="7" r="BK94"/>
  <c r="BK93"/>
  <c r="J93"/>
  <c r="BK91"/>
  <c r="J91"/>
  <c r="J59"/>
  <c r="J30"/>
  <c i="1" r="AG60"/>
  <c i="7" r="J94"/>
  <c r="BE94"/>
  <c r="J33"/>
  <c i="1" r="AV60"/>
  <c i="7" r="F33"/>
  <c i="1" r="AZ60"/>
  <c i="7" r="J61"/>
  <c r="J60"/>
  <c r="J88"/>
  <c r="J87"/>
  <c r="F87"/>
  <c r="F85"/>
  <c r="E83"/>
  <c r="J55"/>
  <c r="J54"/>
  <c r="F54"/>
  <c r="F52"/>
  <c r="E50"/>
  <c r="J39"/>
  <c r="J18"/>
  <c r="E18"/>
  <c r="F88"/>
  <c r="F55"/>
  <c r="J17"/>
  <c r="J12"/>
  <c r="J85"/>
  <c r="J52"/>
  <c r="E7"/>
  <c r="E81"/>
  <c r="E48"/>
  <c i="6" r="J37"/>
  <c r="J36"/>
  <c i="1" r="AY59"/>
  <c i="6" r="J35"/>
  <c i="1" r="AX59"/>
  <c i="6"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6"/>
  <c r="BH96"/>
  <c r="BG96"/>
  <c r="BF96"/>
  <c r="T96"/>
  <c r="T95"/>
  <c r="R96"/>
  <c r="R95"/>
  <c r="P96"/>
  <c r="P95"/>
  <c r="BK96"/>
  <c r="BK95"/>
  <c r="J95"/>
  <c r="J96"/>
  <c r="BE96"/>
  <c r="J63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T90"/>
  <c r="R91"/>
  <c r="R90"/>
  <c r="P91"/>
  <c r="P90"/>
  <c r="BK91"/>
  <c r="BK90"/>
  <c r="J90"/>
  <c r="J91"/>
  <c r="BE91"/>
  <c r="J62"/>
  <c r="BI89"/>
  <c r="BH89"/>
  <c r="BG89"/>
  <c r="BF89"/>
  <c r="T89"/>
  <c r="R89"/>
  <c r="P89"/>
  <c r="BK89"/>
  <c r="J89"/>
  <c r="BE89"/>
  <c r="BI87"/>
  <c r="BH87"/>
  <c r="BG87"/>
  <c r="BF87"/>
  <c r="T87"/>
  <c r="R87"/>
  <c r="P87"/>
  <c r="BK87"/>
  <c r="J87"/>
  <c r="BE87"/>
  <c r="BI86"/>
  <c r="F37"/>
  <c i="1" r="BD59"/>
  <c i="6" r="BH86"/>
  <c r="F36"/>
  <c i="1" r="BC59"/>
  <c i="6" r="BG86"/>
  <c r="F35"/>
  <c i="1" r="BB59"/>
  <c i="6" r="BF86"/>
  <c r="J34"/>
  <c i="1" r="AW59"/>
  <c i="6" r="F34"/>
  <c i="1" r="BA59"/>
  <c i="6" r="T86"/>
  <c r="T85"/>
  <c r="T84"/>
  <c r="T83"/>
  <c r="R86"/>
  <c r="R85"/>
  <c r="R84"/>
  <c r="R83"/>
  <c r="P86"/>
  <c r="P85"/>
  <c r="P84"/>
  <c r="P83"/>
  <c i="1" r="AU59"/>
  <c i="6" r="BK86"/>
  <c r="BK85"/>
  <c r="J85"/>
  <c r="BK84"/>
  <c r="J84"/>
  <c r="BK83"/>
  <c r="J83"/>
  <c r="J59"/>
  <c r="J30"/>
  <c i="1" r="AG59"/>
  <c i="6" r="J86"/>
  <c r="BE86"/>
  <c r="J33"/>
  <c i="1" r="AV59"/>
  <c i="6" r="F33"/>
  <c i="1" r="AZ59"/>
  <c i="6" r="J61"/>
  <c r="J60"/>
  <c r="J80"/>
  <c r="J79"/>
  <c r="F79"/>
  <c r="F77"/>
  <c r="E75"/>
  <c r="J55"/>
  <c r="J54"/>
  <c r="F54"/>
  <c r="F52"/>
  <c r="E50"/>
  <c r="J39"/>
  <c r="J18"/>
  <c r="E18"/>
  <c r="F80"/>
  <c r="F55"/>
  <c r="J17"/>
  <c r="J12"/>
  <c r="J77"/>
  <c r="J52"/>
  <c r="E7"/>
  <c r="E73"/>
  <c r="E48"/>
  <c i="5" r="J37"/>
  <c r="J36"/>
  <c i="1" r="AY58"/>
  <c i="5" r="J35"/>
  <c i="1" r="AX58"/>
  <c i="5"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T144"/>
  <c r="R145"/>
  <c r="R144"/>
  <c r="P145"/>
  <c r="P144"/>
  <c r="BK145"/>
  <c r="BK144"/>
  <c r="J144"/>
  <c r="J145"/>
  <c r="BE145"/>
  <c r="J68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T128"/>
  <c r="R129"/>
  <c r="R128"/>
  <c r="P129"/>
  <c r="P128"/>
  <c r="BK129"/>
  <c r="BK128"/>
  <c r="J128"/>
  <c r="J129"/>
  <c r="BE129"/>
  <c r="J67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T116"/>
  <c r="R117"/>
  <c r="R116"/>
  <c r="P117"/>
  <c r="P116"/>
  <c r="BK117"/>
  <c r="BK116"/>
  <c r="J116"/>
  <c r="J117"/>
  <c r="BE117"/>
  <c r="J6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T106"/>
  <c r="R107"/>
  <c r="R106"/>
  <c r="P107"/>
  <c r="P106"/>
  <c r="BK107"/>
  <c r="BK106"/>
  <c r="J106"/>
  <c r="J107"/>
  <c r="BE107"/>
  <c r="J65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T96"/>
  <c r="T95"/>
  <c r="R97"/>
  <c r="R96"/>
  <c r="R95"/>
  <c r="P97"/>
  <c r="P96"/>
  <c r="P95"/>
  <c r="BK97"/>
  <c r="BK96"/>
  <c r="J96"/>
  <c r="BK95"/>
  <c r="J95"/>
  <c r="J97"/>
  <c r="BE97"/>
  <c r="J64"/>
  <c r="J63"/>
  <c r="BI94"/>
  <c r="BH94"/>
  <c r="BG94"/>
  <c r="BF94"/>
  <c r="T94"/>
  <c r="T93"/>
  <c r="R94"/>
  <c r="R93"/>
  <c r="P94"/>
  <c r="P93"/>
  <c r="BK94"/>
  <c r="BK93"/>
  <c r="J93"/>
  <c r="J94"/>
  <c r="BE94"/>
  <c r="J62"/>
  <c r="BI91"/>
  <c r="F37"/>
  <c i="1" r="BD58"/>
  <c i="5" r="BH91"/>
  <c r="F36"/>
  <c i="1" r="BC58"/>
  <c i="5" r="BG91"/>
  <c r="F35"/>
  <c i="1" r="BB58"/>
  <c i="5" r="BF91"/>
  <c r="J34"/>
  <c i="1" r="AW58"/>
  <c i="5" r="F34"/>
  <c i="1" r="BA58"/>
  <c i="5" r="T91"/>
  <c r="T90"/>
  <c r="T89"/>
  <c r="T88"/>
  <c r="R91"/>
  <c r="R90"/>
  <c r="R89"/>
  <c r="R88"/>
  <c r="P91"/>
  <c r="P90"/>
  <c r="P89"/>
  <c r="P88"/>
  <c i="1" r="AU58"/>
  <c i="5" r="BK91"/>
  <c r="BK90"/>
  <c r="J90"/>
  <c r="BK89"/>
  <c r="J89"/>
  <c r="BK88"/>
  <c r="J88"/>
  <c r="J59"/>
  <c r="J30"/>
  <c i="1" r="AG58"/>
  <c i="5" r="J91"/>
  <c r="BE91"/>
  <c r="J33"/>
  <c i="1" r="AV58"/>
  <c i="5" r="F33"/>
  <c i="1" r="AZ58"/>
  <c i="5" r="J61"/>
  <c r="J60"/>
  <c r="J85"/>
  <c r="J84"/>
  <c r="F84"/>
  <c r="F82"/>
  <c r="E80"/>
  <c r="J55"/>
  <c r="J54"/>
  <c r="F54"/>
  <c r="F52"/>
  <c r="E50"/>
  <c r="J39"/>
  <c r="J18"/>
  <c r="E18"/>
  <c r="F85"/>
  <c r="F55"/>
  <c r="J17"/>
  <c r="J12"/>
  <c r="J82"/>
  <c r="J52"/>
  <c r="E7"/>
  <c r="E78"/>
  <c r="E48"/>
  <c i="4" r="J37"/>
  <c r="J36"/>
  <c i="1" r="AY57"/>
  <c i="4" r="J35"/>
  <c i="1" r="AX57"/>
  <c i="4" r="BI326"/>
  <c r="BH326"/>
  <c r="BG326"/>
  <c r="BF326"/>
  <c r="T326"/>
  <c r="R326"/>
  <c r="P326"/>
  <c r="BK326"/>
  <c r="J326"/>
  <c r="BE326"/>
  <c r="BI325"/>
  <c r="BH325"/>
  <c r="BG325"/>
  <c r="BF325"/>
  <c r="T325"/>
  <c r="R325"/>
  <c r="P325"/>
  <c r="BK325"/>
  <c r="J325"/>
  <c r="BE325"/>
  <c r="BI324"/>
  <c r="BH324"/>
  <c r="BG324"/>
  <c r="BF324"/>
  <c r="T324"/>
  <c r="T323"/>
  <c r="R324"/>
  <c r="R323"/>
  <c r="P324"/>
  <c r="P323"/>
  <c r="BK324"/>
  <c r="BK323"/>
  <c r="J323"/>
  <c r="J324"/>
  <c r="BE324"/>
  <c r="J76"/>
  <c r="BI319"/>
  <c r="BH319"/>
  <c r="BG319"/>
  <c r="BF319"/>
  <c r="T319"/>
  <c r="R319"/>
  <c r="P319"/>
  <c r="BK319"/>
  <c r="J319"/>
  <c r="BE319"/>
  <c r="BI317"/>
  <c r="BH317"/>
  <c r="BG317"/>
  <c r="BF317"/>
  <c r="T317"/>
  <c r="R317"/>
  <c r="P317"/>
  <c r="BK317"/>
  <c r="J317"/>
  <c r="BE317"/>
  <c r="BI316"/>
  <c r="BH316"/>
  <c r="BG316"/>
  <c r="BF316"/>
  <c r="T316"/>
  <c r="R316"/>
  <c r="P316"/>
  <c r="BK316"/>
  <c r="J316"/>
  <c r="BE316"/>
  <c r="BI294"/>
  <c r="BH294"/>
  <c r="BG294"/>
  <c r="BF294"/>
  <c r="T294"/>
  <c r="T293"/>
  <c r="R294"/>
  <c r="R293"/>
  <c r="P294"/>
  <c r="P293"/>
  <c r="BK294"/>
  <c r="BK293"/>
  <c r="J293"/>
  <c r="J294"/>
  <c r="BE294"/>
  <c r="J75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8"/>
  <c r="BH288"/>
  <c r="BG288"/>
  <c r="BF288"/>
  <c r="T288"/>
  <c r="R288"/>
  <c r="P288"/>
  <c r="BK288"/>
  <c r="J288"/>
  <c r="BE288"/>
  <c r="BI287"/>
  <c r="BH287"/>
  <c r="BG287"/>
  <c r="BF287"/>
  <c r="T287"/>
  <c r="R287"/>
  <c r="P287"/>
  <c r="BK287"/>
  <c r="J287"/>
  <c r="BE287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1"/>
  <c r="BH281"/>
  <c r="BG281"/>
  <c r="BF281"/>
  <c r="T281"/>
  <c r="T280"/>
  <c r="R281"/>
  <c r="R280"/>
  <c r="P281"/>
  <c r="P280"/>
  <c r="BK281"/>
  <c r="BK280"/>
  <c r="J280"/>
  <c r="J281"/>
  <c r="BE281"/>
  <c r="J74"/>
  <c r="BI279"/>
  <c r="BH279"/>
  <c r="BG279"/>
  <c r="BF279"/>
  <c r="T279"/>
  <c r="R279"/>
  <c r="P279"/>
  <c r="BK279"/>
  <c r="J279"/>
  <c r="BE279"/>
  <c r="BI275"/>
  <c r="BH275"/>
  <c r="BG275"/>
  <c r="BF275"/>
  <c r="T275"/>
  <c r="R275"/>
  <c r="P275"/>
  <c r="BK275"/>
  <c r="J275"/>
  <c r="BE275"/>
  <c r="BI272"/>
  <c r="BH272"/>
  <c r="BG272"/>
  <c r="BF272"/>
  <c r="T272"/>
  <c r="R272"/>
  <c r="P272"/>
  <c r="BK272"/>
  <c r="J272"/>
  <c r="BE272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7"/>
  <c r="BH267"/>
  <c r="BG267"/>
  <c r="BF267"/>
  <c r="T267"/>
  <c r="R267"/>
  <c r="P267"/>
  <c r="BK267"/>
  <c r="J267"/>
  <c r="BE267"/>
  <c r="BI265"/>
  <c r="BH265"/>
  <c r="BG265"/>
  <c r="BF265"/>
  <c r="T265"/>
  <c r="T264"/>
  <c r="R265"/>
  <c r="R264"/>
  <c r="P265"/>
  <c r="P264"/>
  <c r="BK265"/>
  <c r="BK264"/>
  <c r="J264"/>
  <c r="J265"/>
  <c r="BE265"/>
  <c r="J73"/>
  <c r="BI263"/>
  <c r="BH263"/>
  <c r="BG263"/>
  <c r="BF263"/>
  <c r="T263"/>
  <c r="R263"/>
  <c r="P263"/>
  <c r="BK263"/>
  <c r="J263"/>
  <c r="BE263"/>
  <c r="BI261"/>
  <c r="BH261"/>
  <c r="BG261"/>
  <c r="BF261"/>
  <c r="T261"/>
  <c r="R261"/>
  <c r="P261"/>
  <c r="BK261"/>
  <c r="J261"/>
  <c r="BE261"/>
  <c r="BI260"/>
  <c r="BH260"/>
  <c r="BG260"/>
  <c r="BF260"/>
  <c r="T260"/>
  <c r="R260"/>
  <c r="P260"/>
  <c r="BK260"/>
  <c r="J260"/>
  <c r="BE260"/>
  <c r="BI258"/>
  <c r="BH258"/>
  <c r="BG258"/>
  <c r="BF258"/>
  <c r="T258"/>
  <c r="R258"/>
  <c r="P258"/>
  <c r="BK258"/>
  <c r="J258"/>
  <c r="BE258"/>
  <c r="BI256"/>
  <c r="BH256"/>
  <c r="BG256"/>
  <c r="BF256"/>
  <c r="T256"/>
  <c r="R256"/>
  <c r="P256"/>
  <c r="BK256"/>
  <c r="J256"/>
  <c r="BE256"/>
  <c r="BI254"/>
  <c r="BH254"/>
  <c r="BG254"/>
  <c r="BF254"/>
  <c r="T254"/>
  <c r="R254"/>
  <c r="P254"/>
  <c r="BK254"/>
  <c r="J254"/>
  <c r="BE254"/>
  <c r="BI252"/>
  <c r="BH252"/>
  <c r="BG252"/>
  <c r="BF252"/>
  <c r="T252"/>
  <c r="R252"/>
  <c r="P252"/>
  <c r="BK252"/>
  <c r="J252"/>
  <c r="BE252"/>
  <c r="BI250"/>
  <c r="BH250"/>
  <c r="BG250"/>
  <c r="BF250"/>
  <c r="T250"/>
  <c r="R250"/>
  <c r="P250"/>
  <c r="BK250"/>
  <c r="J250"/>
  <c r="BE250"/>
  <c r="BI248"/>
  <c r="BH248"/>
  <c r="BG248"/>
  <c r="BF248"/>
  <c r="T248"/>
  <c r="R248"/>
  <c r="P248"/>
  <c r="BK248"/>
  <c r="J248"/>
  <c r="BE248"/>
  <c r="BI246"/>
  <c r="BH246"/>
  <c r="BG246"/>
  <c r="BF246"/>
  <c r="T246"/>
  <c r="R246"/>
  <c r="P246"/>
  <c r="BK246"/>
  <c r="J246"/>
  <c r="BE246"/>
  <c r="BI244"/>
  <c r="BH244"/>
  <c r="BG244"/>
  <c r="BF244"/>
  <c r="T244"/>
  <c r="R244"/>
  <c r="P244"/>
  <c r="BK244"/>
  <c r="J244"/>
  <c r="BE244"/>
  <c r="BI242"/>
  <c r="BH242"/>
  <c r="BG242"/>
  <c r="BF242"/>
  <c r="T242"/>
  <c r="R242"/>
  <c r="P242"/>
  <c r="BK242"/>
  <c r="J242"/>
  <c r="BE242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5"/>
  <c r="BH235"/>
  <c r="BG235"/>
  <c r="BF235"/>
  <c r="T235"/>
  <c r="T234"/>
  <c r="R235"/>
  <c r="R234"/>
  <c r="P235"/>
  <c r="P234"/>
  <c r="BK235"/>
  <c r="BK234"/>
  <c r="J234"/>
  <c r="J235"/>
  <c r="BE235"/>
  <c r="J72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30"/>
  <c r="BH230"/>
  <c r="BG230"/>
  <c r="BF230"/>
  <c r="T230"/>
  <c r="R230"/>
  <c r="P230"/>
  <c r="BK230"/>
  <c r="J230"/>
  <c r="BE230"/>
  <c r="BI228"/>
  <c r="BH228"/>
  <c r="BG228"/>
  <c r="BF228"/>
  <c r="T228"/>
  <c r="R228"/>
  <c r="P228"/>
  <c r="BK228"/>
  <c r="J228"/>
  <c r="BE228"/>
  <c r="BI226"/>
  <c r="BH226"/>
  <c r="BG226"/>
  <c r="BF226"/>
  <c r="T226"/>
  <c r="R226"/>
  <c r="P226"/>
  <c r="BK226"/>
  <c r="J226"/>
  <c r="BE226"/>
  <c r="BI224"/>
  <c r="BH224"/>
  <c r="BG224"/>
  <c r="BF224"/>
  <c r="T224"/>
  <c r="R224"/>
  <c r="P224"/>
  <c r="BK224"/>
  <c r="J224"/>
  <c r="BE224"/>
  <c r="BI222"/>
  <c r="BH222"/>
  <c r="BG222"/>
  <c r="BF222"/>
  <c r="T222"/>
  <c r="R222"/>
  <c r="P222"/>
  <c r="BK222"/>
  <c r="J222"/>
  <c r="BE222"/>
  <c r="BI220"/>
  <c r="BH220"/>
  <c r="BG220"/>
  <c r="BF220"/>
  <c r="T220"/>
  <c r="R220"/>
  <c r="P220"/>
  <c r="BK220"/>
  <c r="J220"/>
  <c r="BE220"/>
  <c r="BI218"/>
  <c r="BH218"/>
  <c r="BG218"/>
  <c r="BF218"/>
  <c r="T218"/>
  <c r="R218"/>
  <c r="P218"/>
  <c r="BK218"/>
  <c r="J218"/>
  <c r="BE218"/>
  <c r="BI214"/>
  <c r="BH214"/>
  <c r="BG214"/>
  <c r="BF214"/>
  <c r="T214"/>
  <c r="T213"/>
  <c r="R214"/>
  <c r="R213"/>
  <c r="P214"/>
  <c r="P213"/>
  <c r="BK214"/>
  <c r="BK213"/>
  <c r="J213"/>
  <c r="J214"/>
  <c r="BE214"/>
  <c r="J71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T206"/>
  <c r="R207"/>
  <c r="R206"/>
  <c r="P207"/>
  <c r="P206"/>
  <c r="BK207"/>
  <c r="BK206"/>
  <c r="J206"/>
  <c r="J207"/>
  <c r="BE207"/>
  <c r="J70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2"/>
  <c r="BH192"/>
  <c r="BG192"/>
  <c r="BF192"/>
  <c r="T192"/>
  <c r="T191"/>
  <c r="R192"/>
  <c r="R191"/>
  <c r="P192"/>
  <c r="P191"/>
  <c r="BK192"/>
  <c r="BK191"/>
  <c r="J191"/>
  <c r="J192"/>
  <c r="BE192"/>
  <c r="J69"/>
  <c r="BI189"/>
  <c r="BH189"/>
  <c r="BG189"/>
  <c r="BF189"/>
  <c r="T189"/>
  <c r="T188"/>
  <c r="R189"/>
  <c r="R188"/>
  <c r="P189"/>
  <c r="P188"/>
  <c r="BK189"/>
  <c r="BK188"/>
  <c r="J188"/>
  <c r="J189"/>
  <c r="BE189"/>
  <c r="J68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4"/>
  <c r="BH174"/>
  <c r="BG174"/>
  <c r="BF174"/>
  <c r="T174"/>
  <c r="T173"/>
  <c r="T172"/>
  <c r="R174"/>
  <c r="R173"/>
  <c r="R172"/>
  <c r="P174"/>
  <c r="P173"/>
  <c r="P172"/>
  <c r="BK174"/>
  <c r="BK173"/>
  <c r="J173"/>
  <c r="BK172"/>
  <c r="J172"/>
  <c r="J174"/>
  <c r="BE174"/>
  <c r="J67"/>
  <c r="J66"/>
  <c r="BI171"/>
  <c r="BH171"/>
  <c r="BG171"/>
  <c r="BF171"/>
  <c r="T171"/>
  <c r="T170"/>
  <c r="R171"/>
  <c r="R170"/>
  <c r="P171"/>
  <c r="P170"/>
  <c r="BK171"/>
  <c r="BK170"/>
  <c r="J170"/>
  <c r="J171"/>
  <c r="BE171"/>
  <c r="J65"/>
  <c r="BI169"/>
  <c r="BH169"/>
  <c r="BG169"/>
  <c r="BF169"/>
  <c r="T169"/>
  <c r="R169"/>
  <c r="P169"/>
  <c r="BK169"/>
  <c r="J169"/>
  <c r="BE169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T164"/>
  <c r="R165"/>
  <c r="R164"/>
  <c r="P165"/>
  <c r="P164"/>
  <c r="BK165"/>
  <c r="BK164"/>
  <c r="J164"/>
  <c r="J165"/>
  <c r="BE165"/>
  <c r="J64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T122"/>
  <c r="R123"/>
  <c r="R122"/>
  <c r="P123"/>
  <c r="P122"/>
  <c r="BK123"/>
  <c r="BK122"/>
  <c r="J122"/>
  <c r="J123"/>
  <c r="BE123"/>
  <c r="J63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8"/>
  <c r="BH108"/>
  <c r="BG108"/>
  <c r="BF108"/>
  <c r="T108"/>
  <c r="T107"/>
  <c r="R108"/>
  <c r="R107"/>
  <c r="P108"/>
  <c r="P107"/>
  <c r="BK108"/>
  <c r="BK107"/>
  <c r="J107"/>
  <c r="J108"/>
  <c r="BE108"/>
  <c r="J62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F37"/>
  <c i="1" r="BD57"/>
  <c i="4" r="BH99"/>
  <c r="F36"/>
  <c i="1" r="BC57"/>
  <c i="4" r="BG99"/>
  <c r="F35"/>
  <c i="1" r="BB57"/>
  <c i="4" r="BF99"/>
  <c r="J34"/>
  <c i="1" r="AW57"/>
  <c i="4" r="F34"/>
  <c i="1" r="BA57"/>
  <c i="4" r="T99"/>
  <c r="T98"/>
  <c r="T97"/>
  <c r="T96"/>
  <c r="R99"/>
  <c r="R98"/>
  <c r="R97"/>
  <c r="R96"/>
  <c r="P99"/>
  <c r="P98"/>
  <c r="P97"/>
  <c r="P96"/>
  <c i="1" r="AU57"/>
  <c i="4" r="BK99"/>
  <c r="BK98"/>
  <c r="J98"/>
  <c r="BK97"/>
  <c r="J97"/>
  <c r="BK96"/>
  <c r="J96"/>
  <c r="J59"/>
  <c r="J30"/>
  <c i="1" r="AG57"/>
  <c i="4" r="J99"/>
  <c r="BE99"/>
  <c r="J33"/>
  <c i="1" r="AV57"/>
  <c i="4" r="F33"/>
  <c i="1" r="AZ57"/>
  <c i="4" r="J61"/>
  <c r="J60"/>
  <c r="J93"/>
  <c r="J92"/>
  <c r="F92"/>
  <c r="F90"/>
  <c r="E88"/>
  <c r="J55"/>
  <c r="J54"/>
  <c r="F54"/>
  <c r="F52"/>
  <c r="E50"/>
  <c r="J39"/>
  <c r="J18"/>
  <c r="E18"/>
  <c r="F93"/>
  <c r="F55"/>
  <c r="J17"/>
  <c r="J12"/>
  <c r="J90"/>
  <c r="J52"/>
  <c r="E7"/>
  <c r="E86"/>
  <c r="E48"/>
  <c i="3" r="J37"/>
  <c r="J36"/>
  <c i="1" r="AY56"/>
  <c i="3" r="J35"/>
  <c i="1" r="AX56"/>
  <c i="3" r="BI135"/>
  <c r="BH135"/>
  <c r="BG135"/>
  <c r="BF135"/>
  <c r="T135"/>
  <c r="T134"/>
  <c r="R135"/>
  <c r="R134"/>
  <c r="P135"/>
  <c r="P134"/>
  <c r="BK135"/>
  <c r="BK134"/>
  <c r="J134"/>
  <c r="J135"/>
  <c r="BE135"/>
  <c r="J69"/>
  <c r="BI133"/>
  <c r="BH133"/>
  <c r="BG133"/>
  <c r="BF133"/>
  <c r="T133"/>
  <c r="R133"/>
  <c r="P133"/>
  <c r="BK133"/>
  <c r="J133"/>
  <c r="BE133"/>
  <c r="BI131"/>
  <c r="BH131"/>
  <c r="BG131"/>
  <c r="BF131"/>
  <c r="T131"/>
  <c r="T130"/>
  <c r="R131"/>
  <c r="R130"/>
  <c r="P131"/>
  <c r="P130"/>
  <c r="BK131"/>
  <c r="BK130"/>
  <c r="J130"/>
  <c r="J131"/>
  <c r="BE131"/>
  <c r="J68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BH125"/>
  <c r="BG125"/>
  <c r="BF125"/>
  <c r="T125"/>
  <c r="T124"/>
  <c r="R125"/>
  <c r="R124"/>
  <c r="P125"/>
  <c r="P124"/>
  <c r="BK125"/>
  <c r="BK124"/>
  <c r="J124"/>
  <c r="J125"/>
  <c r="BE125"/>
  <c r="J67"/>
  <c r="BI122"/>
  <c r="BH122"/>
  <c r="BG122"/>
  <c r="BF122"/>
  <c r="T122"/>
  <c r="T121"/>
  <c r="R122"/>
  <c r="R121"/>
  <c r="P122"/>
  <c r="P121"/>
  <c r="BK122"/>
  <c r="BK121"/>
  <c r="J121"/>
  <c r="J122"/>
  <c r="BE122"/>
  <c r="J66"/>
  <c r="BI120"/>
  <c r="BH120"/>
  <c r="BG120"/>
  <c r="BF120"/>
  <c r="T120"/>
  <c r="R120"/>
  <c r="P120"/>
  <c r="BK120"/>
  <c r="J120"/>
  <c r="BE120"/>
  <c r="BI119"/>
  <c r="BH119"/>
  <c r="BG119"/>
  <c r="BF119"/>
  <c r="T119"/>
  <c r="T118"/>
  <c r="T117"/>
  <c r="R119"/>
  <c r="R118"/>
  <c r="R117"/>
  <c r="P119"/>
  <c r="P118"/>
  <c r="P117"/>
  <c r="BK119"/>
  <c r="BK118"/>
  <c r="J118"/>
  <c r="BK117"/>
  <c r="J117"/>
  <c r="J119"/>
  <c r="BE119"/>
  <c r="J65"/>
  <c r="J64"/>
  <c r="BI116"/>
  <c r="BH116"/>
  <c r="BG116"/>
  <c r="BF116"/>
  <c r="T116"/>
  <c r="R116"/>
  <c r="P116"/>
  <c r="BK116"/>
  <c r="J116"/>
  <c r="BE116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T111"/>
  <c r="R112"/>
  <c r="R111"/>
  <c r="P112"/>
  <c r="P111"/>
  <c r="BK112"/>
  <c r="BK111"/>
  <c r="J111"/>
  <c r="J112"/>
  <c r="BE112"/>
  <c r="J63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BH94"/>
  <c r="BG94"/>
  <c r="BF94"/>
  <c r="T94"/>
  <c r="T93"/>
  <c r="R94"/>
  <c r="R93"/>
  <c r="P94"/>
  <c r="P93"/>
  <c r="BK94"/>
  <c r="BK93"/>
  <c r="J93"/>
  <c r="J94"/>
  <c r="BE94"/>
  <c r="J62"/>
  <c r="BI92"/>
  <c r="F37"/>
  <c i="1" r="BD56"/>
  <c i="3" r="BH92"/>
  <c r="F36"/>
  <c i="1" r="BC56"/>
  <c i="3" r="BG92"/>
  <c r="F35"/>
  <c i="1" r="BB56"/>
  <c i="3" r="BF92"/>
  <c r="J34"/>
  <c i="1" r="AW56"/>
  <c i="3" r="F34"/>
  <c i="1" r="BA56"/>
  <c i="3" r="T92"/>
  <c r="T91"/>
  <c r="T90"/>
  <c r="T89"/>
  <c r="R92"/>
  <c r="R91"/>
  <c r="R90"/>
  <c r="R89"/>
  <c r="P92"/>
  <c r="P91"/>
  <c r="P90"/>
  <c r="P89"/>
  <c i="1" r="AU56"/>
  <c i="3" r="BK92"/>
  <c r="BK91"/>
  <c r="J91"/>
  <c r="BK90"/>
  <c r="J90"/>
  <c r="BK89"/>
  <c r="J89"/>
  <c r="J59"/>
  <c r="J30"/>
  <c i="1" r="AG56"/>
  <c i="3" r="J92"/>
  <c r="BE92"/>
  <c r="J33"/>
  <c i="1" r="AV56"/>
  <c i="3" r="F33"/>
  <c i="1" r="AZ56"/>
  <c i="3" r="J61"/>
  <c r="J60"/>
  <c r="J86"/>
  <c r="J85"/>
  <c r="F85"/>
  <c r="F83"/>
  <c r="E81"/>
  <c r="J55"/>
  <c r="J54"/>
  <c r="F54"/>
  <c r="F52"/>
  <c r="E50"/>
  <c r="J39"/>
  <c r="J18"/>
  <c r="E18"/>
  <c r="F86"/>
  <c r="F55"/>
  <c r="J17"/>
  <c r="J12"/>
  <c r="J83"/>
  <c r="J52"/>
  <c r="E7"/>
  <c r="E79"/>
  <c r="E48"/>
  <c i="2" r="J37"/>
  <c r="J36"/>
  <c i="1" r="AY55"/>
  <c i="2" r="J35"/>
  <c i="1" r="AX55"/>
  <c i="2"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F37"/>
  <c i="1" r="BD55"/>
  <c i="2" r="BH84"/>
  <c r="F36"/>
  <c i="1" r="BC55"/>
  <c i="2" r="BG84"/>
  <c r="F35"/>
  <c i="1" r="BB55"/>
  <c i="2" r="BF84"/>
  <c r="J34"/>
  <c i="1" r="AW55"/>
  <c i="2" r="F34"/>
  <c i="1" r="BA55"/>
  <c i="2" r="T84"/>
  <c r="T83"/>
  <c r="T82"/>
  <c r="T81"/>
  <c r="R84"/>
  <c r="R83"/>
  <c r="R82"/>
  <c r="R81"/>
  <c r="P84"/>
  <c r="P83"/>
  <c r="P82"/>
  <c r="P81"/>
  <c i="1" r="AU55"/>
  <c i="2" r="BK84"/>
  <c r="BK83"/>
  <c r="J83"/>
  <c r="BK82"/>
  <c r="J82"/>
  <c r="BK81"/>
  <c r="J81"/>
  <c r="J59"/>
  <c r="J30"/>
  <c i="1" r="AG55"/>
  <c i="2" r="J84"/>
  <c r="BE84"/>
  <c r="J33"/>
  <c i="1" r="AV55"/>
  <c i="2" r="F33"/>
  <c i="1" r="AZ55"/>
  <c i="2" r="J61"/>
  <c r="J60"/>
  <c r="J78"/>
  <c r="J77"/>
  <c r="F77"/>
  <c r="F75"/>
  <c r="E73"/>
  <c r="J55"/>
  <c r="J54"/>
  <c r="F54"/>
  <c r="F52"/>
  <c r="E50"/>
  <c r="J39"/>
  <c r="J18"/>
  <c r="E18"/>
  <c r="F78"/>
  <c r="F55"/>
  <c r="J17"/>
  <c r="J12"/>
  <c r="J75"/>
  <c r="J52"/>
  <c r="E7"/>
  <c r="E71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60"/>
  <c r="AN60"/>
  <c r="AT59"/>
  <c r="AN59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<sst xmlns="http://schemas.openxmlformats.org/spreadsheetml/2006/main">
  <si>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</si>
  <si>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</si>
  <si>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</si>
  <si>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</si>
  <si>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</si>
  <si>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{2a6fe3be-2d67-4f78-acb1-60f5358d9379}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</si>
  <si>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</si>
  <si>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</si>
  <si>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</si>
  <si>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</si>
  <si>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</si>
  <si>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</si>
  <si>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</si>
  <si>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</si>
  <si>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Y276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</si>
  <si>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</si>
  <si>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</si>
  <si>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MŠ Alšova - stavební úprava hospodářského pavilovu</t>
  </si>
  <si>
    <t>KSO:</t>
  </si>
  <si>
    <t>CC-CZ:</t>
  </si>
  <si>
    <t>Místo:</t>
  </si>
  <si>
    <t>Sokolov</t>
  </si>
  <si>
    <t>Datum:</t>
  </si>
  <si>
    <t>3. 2. 2019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</si>
  <si>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</si>
  <si>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</si>
  <si>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</si>
  <si>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</si>
  <si>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</si>
  <si>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</si>
  <si>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</si>
  <si>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Pařízek Petr</t>
  </si>
  <si>
    <t>True</t>
  </si>
  <si>
    <t>Zpracovatel:</t>
  </si>
  <si>
    <t>Milan Hájek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</si>
  <si>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</si>
  <si>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</si>
  <si>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</si>
  <si>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</si>
  <si>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</si>
  <si>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</si>
  <si>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</si>
  <si>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</si>
  <si>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</si>
  <si>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</si>
  <si>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</si>
  <si>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</si>
  <si>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</si>
  <si>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</si>
  <si>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</si>
  <si>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</si>
  <si>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</si>
  <si>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</si>
  <si>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</si>
  <si>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</si>
  <si>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</si>
  <si>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</si>
  <si>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</si>
  <si>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</si>
  <si>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</si>
  <si>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</si>
  <si>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</si>
  <si>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</si>
  <si>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</si>
  <si>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</si>
  <si>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</si>
  <si>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</si>
  <si>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</si>
  <si>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</si>
  <si>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</si>
  <si>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</si>
  <si>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</si>
  <si>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</si>
  <si>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</si>
  <si>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</si>
  <si>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</si>
  <si>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VRN</t>
  </si>
  <si>
    <t>STA</t>
  </si>
  <si>
    <t>1</t>
  </si>
  <si>
    <t>{15fd5ecd-18fe-4b37-8497-5a40543d7bb1}</t>
  </si>
  <si>
    <t>2</t>
  </si>
  <si>
    <t>10</t>
  </si>
  <si>
    <t>Stavební část - bourací práce</t>
  </si>
  <si>
    <t>{fd8c28c5-aee5-4ef7-bc9b-0665b74dfce6}</t>
  </si>
  <si>
    <t>20</t>
  </si>
  <si>
    <t>Stavební část - nový stav</t>
  </si>
  <si>
    <t>{c2a3c616-f295-4f79-86ad-15debf27a2ac}</t>
  </si>
  <si>
    <t>30</t>
  </si>
  <si>
    <t>ZTI</t>
  </si>
  <si>
    <t>{79fc2af3-058b-48d4-8c43-9262d15b35a4}</t>
  </si>
  <si>
    <t>40</t>
  </si>
  <si>
    <t>UT</t>
  </si>
  <si>
    <t>{35a343ce-d0ab-4472-a960-6d2cc2ce590d}</t>
  </si>
  <si>
    <t>50</t>
  </si>
  <si>
    <t>Elektroinstalace</t>
  </si>
  <si>
    <t>{ead9cbf2-c4c0-4e5c-8c23-d1f90a1be505}</t>
  </si>
  <si>
    <t>KRYCÍ LIST SOUPISU PRACÍ</t>
  </si>
  <si>
    <t>Objekt:</t>
  </si>
  <si>
    <t>00 - VRN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</si>
  <si>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</si>
  <si>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</si>
  <si>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</si>
  <si>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</si>
  <si>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</si>
  <si>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</si>
  <si>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 xml:space="preserve">    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</si>
  <si>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</si>
  <si>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</si>
  <si>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</si>
  <si>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</si>
  <si>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</si>
  <si>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</si>
  <si>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</si>
  <si>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</si>
  <si>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</si>
  <si>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</si>
  <si>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</si>
  <si>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</si>
  <si>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</si>
  <si>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</si>
  <si>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</si>
  <si>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</si>
  <si>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</si>
  <si>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Vedlejší rozpočtové náklady</t>
  </si>
  <si>
    <t>K</t>
  </si>
  <si>
    <t>999-VRN-1</t>
  </si>
  <si>
    <t>Stavební buňka</t>
  </si>
  <si>
    <t>kus</t>
  </si>
  <si>
    <t>-1376944587</t>
  </si>
  <si>
    <t>3</t>
  </si>
  <si>
    <t>999-VRN-2</t>
  </si>
  <si>
    <t>Sklad</t>
  </si>
  <si>
    <t>1753650452</t>
  </si>
  <si>
    <t>999-VRN-3</t>
  </si>
  <si>
    <t>WC mobilní</t>
  </si>
  <si>
    <t>1067268259</t>
  </si>
  <si>
    <t>5</t>
  </si>
  <si>
    <t>999-VRN-4</t>
  </si>
  <si>
    <t>Náklady na energie pro zařízení staveniště</t>
  </si>
  <si>
    <t>-311849056</t>
  </si>
  <si>
    <t>6</t>
  </si>
  <si>
    <t>999-VRN-5</t>
  </si>
  <si>
    <t>Zabezpečení staveniště</t>
  </si>
  <si>
    <t>-1875578664</t>
  </si>
  <si>
    <t>7</t>
  </si>
  <si>
    <t>999-VRN-6</t>
  </si>
  <si>
    <t>Náklady související s omezením provozu v areálu</t>
  </si>
  <si>
    <t>-147454650</t>
  </si>
  <si>
    <t>999-VRN-7</t>
  </si>
  <si>
    <t>Ostatní náklady</t>
  </si>
  <si>
    <t>-850587934</t>
  </si>
  <si>
    <t>10 - Stavební část - bourací práce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</si>
  <si>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</si>
  <si>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</si>
  <si>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</si>
  <si>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</si>
  <si>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</si>
  <si>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751 - Vzduchotechnika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</si>
  <si>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</si>
  <si>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</si>
  <si>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</si>
  <si>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776 - Podlahy povlakové</t>
  </si>
  <si>
    <t>HSV</t>
  </si>
  <si>
    <t>Práce a dodávky HSV</t>
  </si>
  <si>
    <t>Úpravy povrchů, podlahy a osazování výplní</t>
  </si>
  <si>
    <t>612323111</t>
  </si>
  <si>
    <t>Vápenocementová omítka hladkých vnitřních stěn tloušťky do 5 mm nanášená ručně</t>
  </si>
  <si>
    <t>m2</t>
  </si>
  <si>
    <t>CS ÚRS 2019 01</t>
  </si>
  <si>
    <t>-707794981</t>
  </si>
  <si>
    <t>9</t>
  </si>
  <si>
    <t>Ostatní konstrukce a práce, bourání</t>
  </si>
  <si>
    <t>961044111</t>
  </si>
  <si>
    <t>Bourání základů z betonu prostého</t>
  </si>
  <si>
    <t>m3</t>
  </si>
  <si>
    <t>1308487238</t>
  </si>
  <si>
    <t>VV</t>
  </si>
  <si>
    <t>0,8*0,8*1 "šachta</t>
  </si>
  <si>
    <t>965042121</t>
  </si>
  <si>
    <t>Bourání podkladů pod dlažby nebo mazanin betonových nebo z litého asfaltu tl do 100 mm pl do 1 m2</t>
  </si>
  <si>
    <t>1235829803</t>
  </si>
  <si>
    <t xml:space="preserve">0,43*0,6*0,1 "1.15  </t>
  </si>
  <si>
    <t>965045113</t>
  </si>
  <si>
    <t>Bourání potěrů cementových nebo pískocementových tl do 50 mm pl přes 4 m2</t>
  </si>
  <si>
    <t>-1926630124</t>
  </si>
  <si>
    <t>21,33 "1.02</t>
  </si>
  <si>
    <t>965046111</t>
  </si>
  <si>
    <t>Broušení stávajících betonových podlah úběr do 3 mm</t>
  </si>
  <si>
    <t>-402240887</t>
  </si>
  <si>
    <t>965081213</t>
  </si>
  <si>
    <t>Bourání podlah z dlaždic keramických nebo xylolitových tl do 10 mm plochy přes 1 m2</t>
  </si>
  <si>
    <t>-1715026696</t>
  </si>
  <si>
    <t>968062244</t>
  </si>
  <si>
    <t>Vybourání dřevěných rámů oken jednoduchých včetně křídel pl do 1 m2</t>
  </si>
  <si>
    <t>1851037937</t>
  </si>
  <si>
    <t>0,85*0,68*3 "nasvětlík</t>
  </si>
  <si>
    <t>8</t>
  </si>
  <si>
    <t>968072455</t>
  </si>
  <si>
    <t>Vybourání kovových dveřních zárubní pl do 2 m2</t>
  </si>
  <si>
    <t>706061936</t>
  </si>
  <si>
    <t>1,8*2</t>
  </si>
  <si>
    <t>974042553</t>
  </si>
  <si>
    <t>Vysekání rýh v dlažbě betonové nebo jiné monolitické hl do 100 mm š do 100 mm</t>
  </si>
  <si>
    <t>m</t>
  </si>
  <si>
    <t>-1176615335</t>
  </si>
  <si>
    <t>2,17+0,6 "1.07</t>
  </si>
  <si>
    <t>974042564</t>
  </si>
  <si>
    <t>Vysekání rýh v dlažbě betonové nebo jiné monolitické hl do 150 mm š do 150 mm</t>
  </si>
  <si>
    <t>1484480610</t>
  </si>
  <si>
    <t>1,5 "1.02</t>
  </si>
  <si>
    <t>11</t>
  </si>
  <si>
    <t>978059541</t>
  </si>
  <si>
    <t>Odsekání a odebrání obkladů stěn z vnitřních obkládaček plochy přes 1 m2</t>
  </si>
  <si>
    <t>910992284</t>
  </si>
  <si>
    <t>997</t>
  </si>
  <si>
    <t>Přesun sutě</t>
  </si>
  <si>
    <t>12</t>
  </si>
  <si>
    <t>997013211</t>
  </si>
  <si>
    <t>Vnitrostaveništní doprava suti a vybouraných hmot pro budovy v do 6 m ručně</t>
  </si>
  <si>
    <t>t</t>
  </si>
  <si>
    <t>630088770</t>
  </si>
  <si>
    <t>13</t>
  </si>
  <si>
    <t>997013501</t>
  </si>
  <si>
    <t>Odvoz suti a vybouraných hmot na skládku nebo meziskládku do 1 km se složením</t>
  </si>
  <si>
    <t>364847857</t>
  </si>
  <si>
    <t>14</t>
  </si>
  <si>
    <t>997013509</t>
  </si>
  <si>
    <t>Příplatek k odvozu suti a vybouraných hmot na skládku ZKD 1 km přes 1 km</t>
  </si>
  <si>
    <t>2068564050</t>
  </si>
  <si>
    <t>18,474*9 'Přepočtené koeficientem množství</t>
  </si>
  <si>
    <t>997013801</t>
  </si>
  <si>
    <t>Poplatek za uložení na skládce (skládkovné) stavebního odpadu betonového kód odpadu 170 101</t>
  </si>
  <si>
    <t>-1978839564</t>
  </si>
  <si>
    <t>PSV</t>
  </si>
  <si>
    <t>Práce a dodávky PSV</t>
  </si>
  <si>
    <t>751</t>
  </si>
  <si>
    <t>Vzduchotechnika</t>
  </si>
  <si>
    <t>16</t>
  </si>
  <si>
    <t>751510861</t>
  </si>
  <si>
    <t>Demontáž vzduchotechnického potrubí plechového čtyřhranného do suti průřezu do 0,13 m2</t>
  </si>
  <si>
    <t>-59021881</t>
  </si>
  <si>
    <t>17</t>
  </si>
  <si>
    <t>751510862</t>
  </si>
  <si>
    <t>Demontáž vzduchotechnického potrubí plechového čtyřhranného do suti průřezu do 0,50 m2</t>
  </si>
  <si>
    <t>1067525269</t>
  </si>
  <si>
    <t>762</t>
  </si>
  <si>
    <t>Konstrukce tesařské</t>
  </si>
  <si>
    <t>18</t>
  </si>
  <si>
    <t>762522811</t>
  </si>
  <si>
    <t>Demontáž podlah s polštáři z prken tloušťky do 32 mm</t>
  </si>
  <si>
    <t>-398066133</t>
  </si>
  <si>
    <t>2,3 "1.07</t>
  </si>
  <si>
    <t>766</t>
  </si>
  <si>
    <t>Konstrukce truhlářské</t>
  </si>
  <si>
    <t>19</t>
  </si>
  <si>
    <t>766111820</t>
  </si>
  <si>
    <t>Demontáž truhlářských stěn dřevěných plných</t>
  </si>
  <si>
    <t>1689610676</t>
  </si>
  <si>
    <t>1,2*2,97 "1.07</t>
  </si>
  <si>
    <t>766691914</t>
  </si>
  <si>
    <t>Vyvěšení nebo zavěšení dřevěných křídel dveří pl do 2 m2</t>
  </si>
  <si>
    <t>-963864340</t>
  </si>
  <si>
    <t>15+2</t>
  </si>
  <si>
    <t>766-1</t>
  </si>
  <si>
    <t>Demontáž dř.krytu radiátoru</t>
  </si>
  <si>
    <t>-313236632</t>
  </si>
  <si>
    <t>767</t>
  </si>
  <si>
    <t>Konstrukce zámečnické</t>
  </si>
  <si>
    <t>22</t>
  </si>
  <si>
    <t>767122811</t>
  </si>
  <si>
    <t>Demontáž stěn s výplní z drátěné sítě, šroubovaných</t>
  </si>
  <si>
    <t>412578200</t>
  </si>
  <si>
    <t>(1+0,8)*3 "1.08</t>
  </si>
  <si>
    <t>23</t>
  </si>
  <si>
    <t>767810811</t>
  </si>
  <si>
    <t>Demontáž mřížek větracích ocelových čtyřhranných nebo kruhových</t>
  </si>
  <si>
    <t>-1149948425</t>
  </si>
  <si>
    <t>776</t>
  </si>
  <si>
    <t>Podlahy povlakové</t>
  </si>
  <si>
    <t>24</t>
  </si>
  <si>
    <t>776201811</t>
  </si>
  <si>
    <t>Demontáž lepených povlakových podlah bez podložky ručně</t>
  </si>
  <si>
    <t>-1746479128</t>
  </si>
  <si>
    <t>16,66+7,06+12,15</t>
  </si>
  <si>
    <t>20 - Stavební část - nový stav</t>
  </si>
  <si>
    <t xml:space="preserve">    3 - Svislé a kompletní konstrukce</t>
  </si>
  <si>
    <t xml:space="preserve">    998 - Přesun hmot</t>
  </si>
  <si>
    <t xml:space="preserve">    711 - Izolace proti vodě, vlhkosti a plynům</t>
  </si>
  <si>
    <t xml:space="preserve">    725 - Zdravotechnika - zařizovací předměty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</si>
  <si>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</si>
  <si>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</si>
  <si>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</si>
  <si>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</si>
  <si>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Svislé a kompletní konstrukce</t>
  </si>
  <si>
    <t>340271025</t>
  </si>
  <si>
    <t>Zazdívka otvorů v příčkách nebo stěnách plochy do 4 m2 tvárnicemi pórobetonovými tl 100 mm</t>
  </si>
  <si>
    <t>-1293092802</t>
  </si>
  <si>
    <t>0,8*2 "1.08</t>
  </si>
  <si>
    <t>340271041</t>
  </si>
  <si>
    <t>Zazdívka otvorů v příčkách nebo stěnách plochy do 1 m2 tvárnicemi pórobetonovými tl 150 mm</t>
  </si>
  <si>
    <t>1656834261</t>
  </si>
  <si>
    <t>0,2*0,15*3+0,3*0,3*2</t>
  </si>
  <si>
    <t>342272205</t>
  </si>
  <si>
    <t>Příčka z pórobetonových hladkých tvárnic na tenkovrstvou maltu tl 50 mm</t>
  </si>
  <si>
    <t>1313351400</t>
  </si>
  <si>
    <t>(0,25*2+0,43)*1,35 "1.02</t>
  </si>
  <si>
    <t>342291121</t>
  </si>
  <si>
    <t>Ukotvení příček k cihelným konstrukcím plochými kotvami</t>
  </si>
  <si>
    <t>577913294</t>
  </si>
  <si>
    <t>1,35*2 "1.02</t>
  </si>
  <si>
    <t>612135101</t>
  </si>
  <si>
    <t>Hrubá výplň rýh ve stěnách maltou jakékoli šířky rýhy</t>
  </si>
  <si>
    <t>305696394</t>
  </si>
  <si>
    <t>5 "výplň pukin 1.11, 1.12 - předběžně</t>
  </si>
  <si>
    <t>612325221</t>
  </si>
  <si>
    <t>Vápenocementová štuková omítka malých ploch do 0,09 m2 na stěnách</t>
  </si>
  <si>
    <t>-1033256348</t>
  </si>
  <si>
    <t>5*2</t>
  </si>
  <si>
    <t>612325225</t>
  </si>
  <si>
    <t>Vápenocementová štuková omítka malých ploch do 4,0 m2 na stěnách</t>
  </si>
  <si>
    <t>1078084594</t>
  </si>
  <si>
    <t>612325421</t>
  </si>
  <si>
    <t>Oprava vnitřní vápenocementové štukové omítky stěn v rozsahu plochy do 10%</t>
  </si>
  <si>
    <t>-1275387124</t>
  </si>
  <si>
    <t>631311131</t>
  </si>
  <si>
    <t>Doplnění dosavadních mazanin betonem prostým plochy do 1 m2 tloušťky přes 80 mm</t>
  </si>
  <si>
    <t>607391590</t>
  </si>
  <si>
    <t>2,77*0,1*0,1</t>
  </si>
  <si>
    <t>1,5*0,15*0,15</t>
  </si>
  <si>
    <t>632451456</t>
  </si>
  <si>
    <t>Potěr pískocementový tl do 50 mm tř. C 25 běžný</t>
  </si>
  <si>
    <t>336483390</t>
  </si>
  <si>
    <t>21,22 "1.02 - spádovaná plocha</t>
  </si>
  <si>
    <t>632451491</t>
  </si>
  <si>
    <t>Příplatek k potěrům za přehlazení povrchu</t>
  </si>
  <si>
    <t>-292661385</t>
  </si>
  <si>
    <t>642945111</t>
  </si>
  <si>
    <t>Osazování protipožárních nebo protiplynových zárubní dveří jednokřídlových do 2,5 m2</t>
  </si>
  <si>
    <t>-145804059</t>
  </si>
  <si>
    <t>M</t>
  </si>
  <si>
    <t>55331201EW</t>
  </si>
  <si>
    <t>zárubeň ocelová pro běžné zdění hranatý profil s drážkou 110 800 levá,pravá EW 30</t>
  </si>
  <si>
    <t>65058840</t>
  </si>
  <si>
    <t>935113111</t>
  </si>
  <si>
    <t>Osazení odvodňovacího polymerbetonového žlabu s krycím roštem šířky do 200 mm</t>
  </si>
  <si>
    <t>497241413</t>
  </si>
  <si>
    <t>59227006</t>
  </si>
  <si>
    <t>žlab odvodňovací polymerbetonový se spádem dna 0,5% 1000x130x155/160mm</t>
  </si>
  <si>
    <t>-973397310</t>
  </si>
  <si>
    <t>56241455</t>
  </si>
  <si>
    <t>čelní stěna plná Pz začátek/konec žlabu PE š 150 mm</t>
  </si>
  <si>
    <t>626335201</t>
  </si>
  <si>
    <t>56241457</t>
  </si>
  <si>
    <t>svislé odtokové hrdlo DN 150 PP pro žlab z PE š 150mm</t>
  </si>
  <si>
    <t>1218419842</t>
  </si>
  <si>
    <t>56241023</t>
  </si>
  <si>
    <t>rošt mřížkový B125 Pz dl 1m oka 30/10 pro žlab PE š 150mm</t>
  </si>
  <si>
    <t>1854999214</t>
  </si>
  <si>
    <t>949101111</t>
  </si>
  <si>
    <t>Lešení pomocné pro objekty pozemních staveb s lešeňovou podlahou v do 1,9 m zatížení do 150 kg/m2</t>
  </si>
  <si>
    <t>-481682216</t>
  </si>
  <si>
    <t>18,77 "1.01 - stropy</t>
  </si>
  <si>
    <t>12,24 "1.02</t>
  </si>
  <si>
    <t>20,8 "1.03</t>
  </si>
  <si>
    <t>1,38 "1.04</t>
  </si>
  <si>
    <t>7,64 "1.05</t>
  </si>
  <si>
    <t>44,51 "1.06</t>
  </si>
  <si>
    <t>5,16 "1.07</t>
  </si>
  <si>
    <t>30,79 "1.08</t>
  </si>
  <si>
    <t>7,37 "1.09</t>
  </si>
  <si>
    <t>10,69 "1.10</t>
  </si>
  <si>
    <t>3,84 "1.11</t>
  </si>
  <si>
    <t>4,87 "1.12</t>
  </si>
  <si>
    <t>952901111</t>
  </si>
  <si>
    <t>Vyčištění budov bytové a občanské výstavby při výšce podlaží do 4 m</t>
  </si>
  <si>
    <t>-134113931</t>
  </si>
  <si>
    <t>-1384757929</t>
  </si>
  <si>
    <t>2,2 "zadní vchod</t>
  </si>
  <si>
    <t>978013121</t>
  </si>
  <si>
    <t>Otlučení (osekání) vnitřní vápenné nebo vápenocementové omítky stěn v rozsahu do 10 %</t>
  </si>
  <si>
    <t>2122322934</t>
  </si>
  <si>
    <t>(9,45*2+2,14*2)*3-1,6*8 "1.01</t>
  </si>
  <si>
    <t>(4,88*2+4,37*2)*(3-2,2)-1,6*2 "1.02</t>
  </si>
  <si>
    <t>(1,47*2+2,2*2)*3-1,6*3 "1.03</t>
  </si>
  <si>
    <t>(1,47*2+2,03*2)*3-1,6 "1.04</t>
  </si>
  <si>
    <t>(1,53*2+1,03*2)*3-1,6 "1.05</t>
  </si>
  <si>
    <t>(2,75*2+3*2)*(3-2,2)-1,6*2 "1.06</t>
  </si>
  <si>
    <t>(3*2+2,17*2)*(3-2,2)-1,6 "1.07</t>
  </si>
  <si>
    <t>(3*2+2,86*2)*3-1,6 "1.08</t>
  </si>
  <si>
    <t>(5,05*2+3,3*2)*3-1,6 "1.09</t>
  </si>
  <si>
    <t>(3,3*2+2,14*2)*3-1,6 "1.10</t>
  </si>
  <si>
    <t>(2,14*2+1,5*2)*3 "1.11</t>
  </si>
  <si>
    <t>(2,14*2+1,36*2)*3-1,6 "1.12</t>
  </si>
  <si>
    <t>(2,14*2+1,6*2)*3-1,6*3 "1.13</t>
  </si>
  <si>
    <t>(3,63*2+1,27*2)*3-1,6*3-1,2 "1.14</t>
  </si>
  <si>
    <t>(1,35*2+1,27*2)*3-1,6-1,2 "1.15</t>
  </si>
  <si>
    <t>(1,36*2+1,02*2)*3-1,2 "1.16</t>
  </si>
  <si>
    <t>(3,48*2+1,61*2)*3-1,6*2 "1.17</t>
  </si>
  <si>
    <t>(1,47*2+1,61*2)*3 -1,6*2 "1.18</t>
  </si>
  <si>
    <t>(5,05*2+2,45*2)*3-1,4*2-1,6 "1.19</t>
  </si>
  <si>
    <t>1306777885</t>
  </si>
  <si>
    <t>-72328191</t>
  </si>
  <si>
    <t>25</t>
  </si>
  <si>
    <t>-202313490</t>
  </si>
  <si>
    <t>1,919*9 'Přepočtené koeficientem množství</t>
  </si>
  <si>
    <t>26</t>
  </si>
  <si>
    <t>-1826220031</t>
  </si>
  <si>
    <t>998</t>
  </si>
  <si>
    <t>Přesun hmot</t>
  </si>
  <si>
    <t>27</t>
  </si>
  <si>
    <t>998018001</t>
  </si>
  <si>
    <t>Přesun hmot ruční pro budovy v do 6 m</t>
  </si>
  <si>
    <t>1447574143</t>
  </si>
  <si>
    <t>711</t>
  </si>
  <si>
    <t>Izolace proti vodě, vlhkosti a plynům</t>
  </si>
  <si>
    <t>28</t>
  </si>
  <si>
    <t>711111001</t>
  </si>
  <si>
    <t>Provedení izolace proti zemní vlhkosti vodorovné za studena nátěrem penetračním</t>
  </si>
  <si>
    <t>-1350263893</t>
  </si>
  <si>
    <t>29</t>
  </si>
  <si>
    <t>11163150</t>
  </si>
  <si>
    <t>lak penetrační asfaltový</t>
  </si>
  <si>
    <t>32</t>
  </si>
  <si>
    <t>-213578631</t>
  </si>
  <si>
    <t>21,22*0,0003 'Přepočtené koeficientem množství</t>
  </si>
  <si>
    <t>711112001</t>
  </si>
  <si>
    <t>Provedení izolace proti zemní vlhkosti svislé za studena nátěrem penetračním</t>
  </si>
  <si>
    <t>2045927285</t>
  </si>
  <si>
    <t>(4,88*2+4,37*2)*0,1</t>
  </si>
  <si>
    <t>31</t>
  </si>
  <si>
    <t>-1997093139</t>
  </si>
  <si>
    <t>1,85*0,00035 'Přepočtené koeficientem množství</t>
  </si>
  <si>
    <t>711141559</t>
  </si>
  <si>
    <t>Provedení izolace proti zemní vlhkosti pásy přitavením vodorovné NAIP</t>
  </si>
  <si>
    <t>-2124297601</t>
  </si>
  <si>
    <t>33</t>
  </si>
  <si>
    <t>62832001</t>
  </si>
  <si>
    <t>pás asfaltový natavitelný oxidovaný tl. 3,5mm typu V60 S35 s vložkou ze skleněné rohože, s jemnozrnným minerálním posypem</t>
  </si>
  <si>
    <t>-268180518</t>
  </si>
  <si>
    <t>21,22*1,15 'Přepočtené koeficientem množství</t>
  </si>
  <si>
    <t>34</t>
  </si>
  <si>
    <t>711142559</t>
  </si>
  <si>
    <t>Provedení izolace proti zemní vlhkosti pásy přitavením svislé NAIP</t>
  </si>
  <si>
    <t>1328049379</t>
  </si>
  <si>
    <t>35</t>
  </si>
  <si>
    <t>-679948495</t>
  </si>
  <si>
    <t>1,85*1,2 'Přepočtené koeficientem množství</t>
  </si>
  <si>
    <t>36</t>
  </si>
  <si>
    <t>998711201</t>
  </si>
  <si>
    <t>Přesun hmot procentní pro izolace proti vodě, vlhkosti a plynům v objektech v do 6 m</t>
  </si>
  <si>
    <t>%</t>
  </si>
  <si>
    <t>-1003492257</t>
  </si>
  <si>
    <t>725</t>
  </si>
  <si>
    <t>Zdravotechnika - zařizovací předměty</t>
  </si>
  <si>
    <t>37</t>
  </si>
  <si>
    <t>725980123-1</t>
  </si>
  <si>
    <t>Dvířka 20x20</t>
  </si>
  <si>
    <t>-29264378</t>
  </si>
  <si>
    <t>1 "1.02</t>
  </si>
  <si>
    <t>38</t>
  </si>
  <si>
    <t>766621602EW</t>
  </si>
  <si>
    <t>Montáž dřevěných oken plochy do 1 m2 jednoduchých pevných do zdiva</t>
  </si>
  <si>
    <t>1305903595</t>
  </si>
  <si>
    <t>3 "nadvětlík</t>
  </si>
  <si>
    <t>39</t>
  </si>
  <si>
    <t>611-1</t>
  </si>
  <si>
    <t>Dodávka nadsvětlík 850x700 protipožární EW 30 DP3C</t>
  </si>
  <si>
    <t>-161355995</t>
  </si>
  <si>
    <t>766660001</t>
  </si>
  <si>
    <t>Montáž dveřních křídel otvíravých jednokřídlových š do 0,8 m do ocelové zárubně</t>
  </si>
  <si>
    <t>1071229499</t>
  </si>
  <si>
    <t>41</t>
  </si>
  <si>
    <t>61162851</t>
  </si>
  <si>
    <t>dveře vnitřní foliované plné 1křídlé 600x1970mm</t>
  </si>
  <si>
    <t>2007983987</t>
  </si>
  <si>
    <t>42</t>
  </si>
  <si>
    <t>61162857</t>
  </si>
  <si>
    <t>dveře vnitřní foliované plné 1křídlé 800x1970mm</t>
  </si>
  <si>
    <t>1755201876</t>
  </si>
  <si>
    <t>43</t>
  </si>
  <si>
    <t>766660021</t>
  </si>
  <si>
    <t>Montáž dveřních křídel otvíravých jednokřídlových š do 0,8 m požárních do ocelové zárubně</t>
  </si>
  <si>
    <t>-1609836294</t>
  </si>
  <si>
    <t>44</t>
  </si>
  <si>
    <t>61165616</t>
  </si>
  <si>
    <t>dveře vnitřní požárně bezpečnostní třída 2 CPL fólie EI (EW) 30 D3 1křídlové 800x1970mm</t>
  </si>
  <si>
    <t>-2047682130</t>
  </si>
  <si>
    <t>45</t>
  </si>
  <si>
    <t>766660717</t>
  </si>
  <si>
    <t>Montáž dveřních křídel samozavírače na ocelovou zárubeň</t>
  </si>
  <si>
    <t>1909566560</t>
  </si>
  <si>
    <t>46</t>
  </si>
  <si>
    <t>54917250EW</t>
  </si>
  <si>
    <t>samozavírač dveří hydraulický protipožární</t>
  </si>
  <si>
    <t>-1063966256</t>
  </si>
  <si>
    <t>47</t>
  </si>
  <si>
    <t>766660728</t>
  </si>
  <si>
    <t>Montáž dveřního interiérového kování - zámku</t>
  </si>
  <si>
    <t>-426732143</t>
  </si>
  <si>
    <t>48</t>
  </si>
  <si>
    <t>553-1</t>
  </si>
  <si>
    <t>kování</t>
  </si>
  <si>
    <t>-1064686533</t>
  </si>
  <si>
    <t>49</t>
  </si>
  <si>
    <t>553-02</t>
  </si>
  <si>
    <t>fab</t>
  </si>
  <si>
    <t>1795802109</t>
  </si>
  <si>
    <t>998766201</t>
  </si>
  <si>
    <t>Přesun hmot procentní pro konstrukce truhlářské v objektech v do 6 m</t>
  </si>
  <si>
    <t>-123715540</t>
  </si>
  <si>
    <t>51</t>
  </si>
  <si>
    <t>767-3</t>
  </si>
  <si>
    <t>Loadster - mřížkový vozík pojízdný skladový - nosnost max 500 kg - viz PD vč.přepravek - viz PD</t>
  </si>
  <si>
    <t>146632447</t>
  </si>
  <si>
    <t>52</t>
  </si>
  <si>
    <t>767810113</t>
  </si>
  <si>
    <t>Montáž mřížek větracích čtyřhranných průřezu do 0,09 m2</t>
  </si>
  <si>
    <t>-2058036365</t>
  </si>
  <si>
    <t>53</t>
  </si>
  <si>
    <t>55341422</t>
  </si>
  <si>
    <t>průvětrník bez klapek se sítí 300x300mm</t>
  </si>
  <si>
    <t>-609774897</t>
  </si>
  <si>
    <t>54</t>
  </si>
  <si>
    <t>767-1</t>
  </si>
  <si>
    <t>M+D kovová čistící vstupní rohož 430x600x60</t>
  </si>
  <si>
    <t>-1917036608</t>
  </si>
  <si>
    <t>55</t>
  </si>
  <si>
    <t>767-2</t>
  </si>
  <si>
    <t>M+D poklop šachty pro zadláždění 650x650</t>
  </si>
  <si>
    <t>-843205679</t>
  </si>
  <si>
    <t>56</t>
  </si>
  <si>
    <t>998767201</t>
  </si>
  <si>
    <t>Přesun hmot procentní pro zámečnické konstrukce v objektech v do 6 m</t>
  </si>
  <si>
    <t>-1601032580</t>
  </si>
  <si>
    <t>771</t>
  </si>
  <si>
    <t>Podlahy z dlaždic</t>
  </si>
  <si>
    <t>57</t>
  </si>
  <si>
    <t>771121011</t>
  </si>
  <si>
    <t>Nátěr penetrační na podlahu</t>
  </si>
  <si>
    <t>-766774810</t>
  </si>
  <si>
    <t>13,03+21,22+3,23+2,98+3,01+8,25+6,51+8,58+3,21+2,91+3,42+4,61+1,5+3,01+5,16+2,37 "dlažba</t>
  </si>
  <si>
    <t>16,66+7,06 "koberec</t>
  </si>
  <si>
    <t>12,15 "PVC</t>
  </si>
  <si>
    <t>58</t>
  </si>
  <si>
    <t>771574112</t>
  </si>
  <si>
    <t>Montáž podlah keramických hladkých lepených flexibilním lepidlem do 12 ks/ m2</t>
  </si>
  <si>
    <t>-135313231</t>
  </si>
  <si>
    <t>59</t>
  </si>
  <si>
    <t>59761003</t>
  </si>
  <si>
    <t>dlažba keramická hutná hladká do interiéru přes 9 do 12 ks/m2 - R12</t>
  </si>
  <si>
    <t>120585515</t>
  </si>
  <si>
    <t>2,2*1,1 'Přepočtené koeficientem množství</t>
  </si>
  <si>
    <t>60</t>
  </si>
  <si>
    <t>771574116</t>
  </si>
  <si>
    <t>Montáž podlah keramických režných hladkých lepených flexibilním lepidlem do 25 ks/m2</t>
  </si>
  <si>
    <t>-1548047608</t>
  </si>
  <si>
    <t>13,03+3,23+2,98+3,01+6,51+8,58+3,21+2,91+3,42+4,61+1,5+3,01+5,16+2,37</t>
  </si>
  <si>
    <t>61</t>
  </si>
  <si>
    <t>59761406</t>
  </si>
  <si>
    <t>dlaždice keramické slinuté neglazované mrazuvzdorné přes 19 do 25 ks/m2 - R09/A</t>
  </si>
  <si>
    <t>1998608340</t>
  </si>
  <si>
    <t>63,53*1,1 'Přepočtené koeficientem množství</t>
  </si>
  <si>
    <t>62</t>
  </si>
  <si>
    <t>771574122</t>
  </si>
  <si>
    <t>Montáž podlah keramických hladkých lepených flexibilním lepidlem do 100 ks/m2</t>
  </si>
  <si>
    <t>-26080761</t>
  </si>
  <si>
    <t>21,22+8,25</t>
  </si>
  <si>
    <t>63</t>
  </si>
  <si>
    <t>59761428</t>
  </si>
  <si>
    <t xml:space="preserve">dlažba keramická hutná protiskluzná do interiéru i exteriéru pro vysoké mechanické namáhání  přes 85 do 100 ks/m2 - R10B</t>
  </si>
  <si>
    <t>1487580384</t>
  </si>
  <si>
    <t>29,47*1,1 'Přepočtené koeficientem množství</t>
  </si>
  <si>
    <t>64</t>
  </si>
  <si>
    <t>771579191</t>
  </si>
  <si>
    <t>Příplatek k montáž podlah keramických za plochu do 5 m2</t>
  </si>
  <si>
    <t>-385327608</t>
  </si>
  <si>
    <t>3,23+2,98+3,01+3,21+2,91+3,42+1,61+1,5+3,01+2,37</t>
  </si>
  <si>
    <t>65</t>
  </si>
  <si>
    <t>771990112</t>
  </si>
  <si>
    <t>Vyrovnání podkladu samonivelační stěrkou tl 4 mm pevnosti 30 Mpa</t>
  </si>
  <si>
    <t>CS ÚRS 2018 01</t>
  </si>
  <si>
    <t>43762985</t>
  </si>
  <si>
    <t>66</t>
  </si>
  <si>
    <t>998771201</t>
  </si>
  <si>
    <t>Přesun hmot procentní pro podlahy z dlaždic v objektech v do 6 m</t>
  </si>
  <si>
    <t>-1157222327</t>
  </si>
  <si>
    <t>67</t>
  </si>
  <si>
    <t>776111311</t>
  </si>
  <si>
    <t>Vysátí podkladu povlakových podlah</t>
  </si>
  <si>
    <t>-1535758464</t>
  </si>
  <si>
    <t>68</t>
  </si>
  <si>
    <t>776121311</t>
  </si>
  <si>
    <t>Vodou ředitelná penetrace savého podkladu povlakových podlah ředěná v poměru 1:1</t>
  </si>
  <si>
    <t>-611077282</t>
  </si>
  <si>
    <t>69</t>
  </si>
  <si>
    <t>776141122</t>
  </si>
  <si>
    <t>Vyrovnání podkladu povlakových podlah stěrkou pevnosti 30 MPa tl 5 mm</t>
  </si>
  <si>
    <t>-1321248274</t>
  </si>
  <si>
    <t>70</t>
  </si>
  <si>
    <t>776211111</t>
  </si>
  <si>
    <t>Lepení textilních pásů</t>
  </si>
  <si>
    <t>926015143</t>
  </si>
  <si>
    <t>71</t>
  </si>
  <si>
    <t>69751050</t>
  </si>
  <si>
    <t>koberec v rolích š 4m, všívaná smyčka, vlákno PA, hm 550g/m2, PA, zátěž 33, hořlavost Bfl S1</t>
  </si>
  <si>
    <t>446215339</t>
  </si>
  <si>
    <t>23,72*1,1 'Přepočtené koeficientem množství</t>
  </si>
  <si>
    <t>72</t>
  </si>
  <si>
    <t>776221111</t>
  </si>
  <si>
    <t>Lepení pásů z PVC standardním lepidlem</t>
  </si>
  <si>
    <t>631257251</t>
  </si>
  <si>
    <t>12,15 "1:19</t>
  </si>
  <si>
    <t>73</t>
  </si>
  <si>
    <t>284110001</t>
  </si>
  <si>
    <t>Dodávka PVC tl.0,7 mm tř.34,43 - viz PD</t>
  </si>
  <si>
    <t>-721352644</t>
  </si>
  <si>
    <t>12,15*1,1 'Přepočtené koeficientem množství</t>
  </si>
  <si>
    <t>74</t>
  </si>
  <si>
    <t>776411111</t>
  </si>
  <si>
    <t>Montáž obvodových soklíků výšky do 80 mm</t>
  </si>
  <si>
    <t>659695429</t>
  </si>
  <si>
    <t>3,3*4+2,14*2+5,05*2-0,8*2 "1.09, 1.10</t>
  </si>
  <si>
    <t>75</t>
  </si>
  <si>
    <t>61418101</t>
  </si>
  <si>
    <t>lišta podlahová dřevěná dub 8x35mm</t>
  </si>
  <si>
    <t>-647636639</t>
  </si>
  <si>
    <t>25,98*1,02 'Přepočtené koeficientem množství</t>
  </si>
  <si>
    <t>76</t>
  </si>
  <si>
    <t>776421111</t>
  </si>
  <si>
    <t>Montáž obvodových lišt lepením</t>
  </si>
  <si>
    <t>-2111322527</t>
  </si>
  <si>
    <t>5,05*2+2,45*2-0,7*2-0,8</t>
  </si>
  <si>
    <t>77</t>
  </si>
  <si>
    <t>283421671</t>
  </si>
  <si>
    <t>lišta PVC</t>
  </si>
  <si>
    <t>-268972351</t>
  </si>
  <si>
    <t>12,8*1,05 'Přepočtené koeficientem množství</t>
  </si>
  <si>
    <t>78</t>
  </si>
  <si>
    <t>776421312</t>
  </si>
  <si>
    <t>Montáž přechodových šroubovaných lišt</t>
  </si>
  <si>
    <t>105106666</t>
  </si>
  <si>
    <t>0,8+0,7*2</t>
  </si>
  <si>
    <t>79</t>
  </si>
  <si>
    <t>55343114</t>
  </si>
  <si>
    <t>profil přechodový Al</t>
  </si>
  <si>
    <t>-1007822984</t>
  </si>
  <si>
    <t>2,2*1,02 'Přepočtené koeficientem množství</t>
  </si>
  <si>
    <t>80</t>
  </si>
  <si>
    <t>776431111</t>
  </si>
  <si>
    <t>Montáž schodišťových hran lepených</t>
  </si>
  <si>
    <t>-258234293</t>
  </si>
  <si>
    <t>81</t>
  </si>
  <si>
    <t>28342160Al</t>
  </si>
  <si>
    <t>hrana schodová Al</t>
  </si>
  <si>
    <t>1024307545</t>
  </si>
  <si>
    <t>1,52*1,02 'Přepočtené koeficientem množství</t>
  </si>
  <si>
    <t>82</t>
  </si>
  <si>
    <t>998776201</t>
  </si>
  <si>
    <t>Přesun hmot procentní pro podlahy povlakové v objektech v do 6 m</t>
  </si>
  <si>
    <t>264671162</t>
  </si>
  <si>
    <t>781</t>
  </si>
  <si>
    <t>Dokončovací práce - obklady</t>
  </si>
  <si>
    <t>83</t>
  </si>
  <si>
    <t>781474113</t>
  </si>
  <si>
    <t>Montáž obkladů vnitřních keramických hladkých do 19 ks/m2 lepených flexibilním lepidlem</t>
  </si>
  <si>
    <t>-1115022645</t>
  </si>
  <si>
    <t>44+22+21 "1.02, 1.06, 1.07</t>
  </si>
  <si>
    <t>84</t>
  </si>
  <si>
    <t>597610710</t>
  </si>
  <si>
    <t>obkládačky keramické koupelnové (barevné) přes 12 do 16 ks/m2 - viz PD</t>
  </si>
  <si>
    <t>-85505759</t>
  </si>
  <si>
    <t>87*1,1 'Přepočtené koeficientem množství</t>
  </si>
  <si>
    <t>85</t>
  </si>
  <si>
    <t>781479191</t>
  </si>
  <si>
    <t>Příplatek k montáži obkladů vnitřních keramických hladkých za plochu do 10 m2</t>
  </si>
  <si>
    <t>1128418699</t>
  </si>
  <si>
    <t>86</t>
  </si>
  <si>
    <t>781494111Al</t>
  </si>
  <si>
    <t>Al profily rohové lepené flexibilním lepidlem</t>
  </si>
  <si>
    <t>-1660898881</t>
  </si>
  <si>
    <t>2,2*6</t>
  </si>
  <si>
    <t>87</t>
  </si>
  <si>
    <t>781494511Al</t>
  </si>
  <si>
    <t>Al profily ukončovací lepené flexibilním lepidlem</t>
  </si>
  <si>
    <t>-1820102322</t>
  </si>
  <si>
    <t>3*4+2,7*2+2,17*2</t>
  </si>
  <si>
    <t>4,88*2+4,37*2+0,5*2</t>
  </si>
  <si>
    <t>88</t>
  </si>
  <si>
    <t>781495115</t>
  </si>
  <si>
    <t>Spárování vnitřních obkladů silikonem</t>
  </si>
  <si>
    <t>1827200765</t>
  </si>
  <si>
    <t>2,2*16</t>
  </si>
  <si>
    <t>89</t>
  </si>
  <si>
    <t>998781201</t>
  </si>
  <si>
    <t>Přesun hmot procentní pro obklady keramické v objektech v do 6 m</t>
  </si>
  <si>
    <t>261504825</t>
  </si>
  <si>
    <t>783</t>
  </si>
  <si>
    <t>Dokončovací práce - nátěry</t>
  </si>
  <si>
    <t>90</t>
  </si>
  <si>
    <t>783301313</t>
  </si>
  <si>
    <t>Odmaštění zámečnických konstrukcí ředidlovým odmašťovačem</t>
  </si>
  <si>
    <t>-50578245</t>
  </si>
  <si>
    <t>4,8*0,3*2</t>
  </si>
  <si>
    <t>4,8*0,3*12</t>
  </si>
  <si>
    <t>4,6*0,3*1</t>
  </si>
  <si>
    <t>91</t>
  </si>
  <si>
    <t>783314101</t>
  </si>
  <si>
    <t>Základní jednonásobný syntetický nátěr zámečnických konstrukcí</t>
  </si>
  <si>
    <t>-1064696432</t>
  </si>
  <si>
    <t>92</t>
  </si>
  <si>
    <t>783315101</t>
  </si>
  <si>
    <t>Mezinátěr jednonásobný syntetický standardní zámečnických konstrukcí</t>
  </si>
  <si>
    <t>-2008006495</t>
  </si>
  <si>
    <t>93</t>
  </si>
  <si>
    <t>783317101</t>
  </si>
  <si>
    <t>Krycí jednonásobný syntetický standardní nátěr zámečnických konstrukcí</t>
  </si>
  <si>
    <t>2059169036</t>
  </si>
  <si>
    <t>94</t>
  </si>
  <si>
    <t>783801201</t>
  </si>
  <si>
    <t>Obroušení omítek před provedením nátěru</t>
  </si>
  <si>
    <t>515266488</t>
  </si>
  <si>
    <t>29+9+11+8+20+11+8+12+17+15+8+24</t>
  </si>
  <si>
    <t>95</t>
  </si>
  <si>
    <t>783813131</t>
  </si>
  <si>
    <t>Penetrační syntetický nátěr hladkých, tenkovrstvých zrnitých a štukových omítek</t>
  </si>
  <si>
    <t>1775446089</t>
  </si>
  <si>
    <t>96</t>
  </si>
  <si>
    <t>783817121</t>
  </si>
  <si>
    <t>Krycí jednonásobný syntetický nátěr hladkých, zrnitých tenkovrstvých nebo štukových omítek</t>
  </si>
  <si>
    <t>160426222</t>
  </si>
  <si>
    <t>172,000*2</t>
  </si>
  <si>
    <t>784</t>
  </si>
  <si>
    <t>Dokončovací práce - malby a tapety</t>
  </si>
  <si>
    <t>97</t>
  </si>
  <si>
    <t>784121001</t>
  </si>
  <si>
    <t>Oškrabání malby v mísnostech výšky do 3,80 m</t>
  </si>
  <si>
    <t>1478374091</t>
  </si>
  <si>
    <t>21,22+8,25 "Capasan</t>
  </si>
  <si>
    <t>13,03+3,23+2,98+3,01+6,51+8,58+16,66+7,06+3,21+2,91+3,42+4,61+1,5+3,01+5,16+2,37+12,15 "Senzitiv</t>
  </si>
  <si>
    <t>98</t>
  </si>
  <si>
    <t>784181101</t>
  </si>
  <si>
    <t>Základní akrylátová jednonásobná penetrace podkladu v místnostech výšky do 3,80m</t>
  </si>
  <si>
    <t>-27974267</t>
  </si>
  <si>
    <t>99</t>
  </si>
  <si>
    <t>784221101</t>
  </si>
  <si>
    <t xml:space="preserve">Dvojnásobné bílé malby  ze směsí za sucha dobře otěruvzdorných v místnostech do 3,80 m</t>
  </si>
  <si>
    <t>695573816</t>
  </si>
  <si>
    <t>564,862-47,07</t>
  </si>
  <si>
    <t>100</t>
  </si>
  <si>
    <t>784331001</t>
  </si>
  <si>
    <t>Dvojnásobné bílé protiplísňové malby v místnostech výšky do 3,80 m</t>
  </si>
  <si>
    <t>-922709899</t>
  </si>
  <si>
    <t>101</t>
  </si>
  <si>
    <t>999-KUCH-1</t>
  </si>
  <si>
    <t>Odpojení, demontáž a uskladnění stávající technologie kuchyně</t>
  </si>
  <si>
    <t>873171647</t>
  </si>
  <si>
    <t>102</t>
  </si>
  <si>
    <t>999-KUCH-2</t>
  </si>
  <si>
    <t>Zpětná montáž a zapojení technologie kuchyně</t>
  </si>
  <si>
    <t>2102881234</t>
  </si>
  <si>
    <t>103</t>
  </si>
  <si>
    <t>999-KUCH-3</t>
  </si>
  <si>
    <t>Revize zařízení</t>
  </si>
  <si>
    <t>-1791935316</t>
  </si>
  <si>
    <t>30 - ZTI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</si>
  <si>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</si>
  <si>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</si>
  <si>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</si>
  <si>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>244825087</t>
  </si>
  <si>
    <t>22*0,07</t>
  </si>
  <si>
    <t>974031132</t>
  </si>
  <si>
    <t>Vysekání rýh ve zdivu cihelném hl do 50 mm š do 70 mm</t>
  </si>
  <si>
    <t>418768330</t>
  </si>
  <si>
    <t>721</t>
  </si>
  <si>
    <t>Zdravotechnika - vnitřní kanalizace</t>
  </si>
  <si>
    <t>721-001</t>
  </si>
  <si>
    <t>Napojení na stávající rozvod</t>
  </si>
  <si>
    <t>1921687013</t>
  </si>
  <si>
    <t>721171905</t>
  </si>
  <si>
    <t>Potrubí z PP vsazení odbočky do hrdla DN 110</t>
  </si>
  <si>
    <t>18128289</t>
  </si>
  <si>
    <t>721174042</t>
  </si>
  <si>
    <t>Potrubí kanalizační z PP připojovací DN 40</t>
  </si>
  <si>
    <t>-1019249981</t>
  </si>
  <si>
    <t>721174043</t>
  </si>
  <si>
    <t>Potrubí kanalizační z PP připojovací DN 50</t>
  </si>
  <si>
    <t>-1612223519</t>
  </si>
  <si>
    <t>721174045</t>
  </si>
  <si>
    <t>Potrubí kanalizační z PP připojovací DN 100</t>
  </si>
  <si>
    <t>2074145991</t>
  </si>
  <si>
    <t>721194104</t>
  </si>
  <si>
    <t>Vyvedení a upevnění odpadních výpustek DN 40</t>
  </si>
  <si>
    <t>1027779545</t>
  </si>
  <si>
    <t>721194105</t>
  </si>
  <si>
    <t>Vyvedení a upevnění odpadních výpustek DN 50</t>
  </si>
  <si>
    <t>-1186749519</t>
  </si>
  <si>
    <t>721290111</t>
  </si>
  <si>
    <t>Zkouška těsnosti potrubí kanalizace vodou do DN 125</t>
  </si>
  <si>
    <t>-1792287740</t>
  </si>
  <si>
    <t>998721201</t>
  </si>
  <si>
    <t>Přesun hmot procentní pro vnitřní kanalizace v objektech v do 6 m</t>
  </si>
  <si>
    <t>-703579687</t>
  </si>
  <si>
    <t>722</t>
  </si>
  <si>
    <t>Zdravotechnika - vnitřní vodovod</t>
  </si>
  <si>
    <t>722-001</t>
  </si>
  <si>
    <t>-733111054</t>
  </si>
  <si>
    <t>722170801</t>
  </si>
  <si>
    <t>Demontáž rozvodů vody z plastů do D 25</t>
  </si>
  <si>
    <t>-866814373</t>
  </si>
  <si>
    <t>722174002</t>
  </si>
  <si>
    <t>Potrubí vodovodní plastové PPR svar polyfuze PN 16 D 20 x 2,8 mm</t>
  </si>
  <si>
    <t>74338526</t>
  </si>
  <si>
    <t>722181211</t>
  </si>
  <si>
    <t>Ochrana vodovodního potrubí přilepenými termoizolačními trubicemi z PE tl do 6 mm DN do 22 mm</t>
  </si>
  <si>
    <t>1675014537</t>
  </si>
  <si>
    <t>722181241</t>
  </si>
  <si>
    <t>Ochrana vodovodního potrubí přilepenými termoizolačními trubicemi z PE tl do 20 mm DN do 22 mm</t>
  </si>
  <si>
    <t>-838593478</t>
  </si>
  <si>
    <t>722190401</t>
  </si>
  <si>
    <t>Vyvedení a upevnění výpustku do DN 25</t>
  </si>
  <si>
    <t>16036958</t>
  </si>
  <si>
    <t>722290226</t>
  </si>
  <si>
    <t>Zkouška těsnosti vodovodního potrubí závitového do DN 50</t>
  </si>
  <si>
    <t>-435338479</t>
  </si>
  <si>
    <t>722290234</t>
  </si>
  <si>
    <t>Proplach a dezinfekce vodovodního potrubí do DN 80</t>
  </si>
  <si>
    <t>-2079355629</t>
  </si>
  <si>
    <t>998722201</t>
  </si>
  <si>
    <t>Přesun hmot procentní pro vnitřní vodovod v objektech v do 6 m</t>
  </si>
  <si>
    <t>125919705</t>
  </si>
  <si>
    <t>723</t>
  </si>
  <si>
    <t>Zdravotechnika - vnitřní plynovod</t>
  </si>
  <si>
    <t>723111204</t>
  </si>
  <si>
    <t>Potrubí ocelové závitové černé bezešvé svařované běžné DN 25</t>
  </si>
  <si>
    <t>-613526449</t>
  </si>
  <si>
    <t>723120804</t>
  </si>
  <si>
    <t>Demontáž potrubí ocelové závitové svařované do DN 25</t>
  </si>
  <si>
    <t>-981406505</t>
  </si>
  <si>
    <t>723120805</t>
  </si>
  <si>
    <t>Demontáž potrubí ocelové závitové svařované do DN 50</t>
  </si>
  <si>
    <t>-672203029</t>
  </si>
  <si>
    <t>723150312</t>
  </si>
  <si>
    <t>Potrubí ocelové hladké černé bezešvé spojované svařováním tvářené za tepla D 57x3,2 mm</t>
  </si>
  <si>
    <t>-858228821</t>
  </si>
  <si>
    <t>723190901</t>
  </si>
  <si>
    <t>Uzavření,otevření plynovodního potrubí při opravě</t>
  </si>
  <si>
    <t>-587190619</t>
  </si>
  <si>
    <t>723190907</t>
  </si>
  <si>
    <t>Odvzdušnění nebo napuštění plynovodního potrubí</t>
  </si>
  <si>
    <t>-566673370</t>
  </si>
  <si>
    <t>723190909</t>
  </si>
  <si>
    <t>Zkouška těsnosti potrubí plynovodního</t>
  </si>
  <si>
    <t>1927366889</t>
  </si>
  <si>
    <t>723231164</t>
  </si>
  <si>
    <t>Kohout kulový přímý G 1 PN 42 do 185°C plnoprůtokový vnitřní závit těžká řada</t>
  </si>
  <si>
    <t>422709267</t>
  </si>
  <si>
    <t>723231167</t>
  </si>
  <si>
    <t>Kohout kulový přímý G 2 PN 42 do 185°C plnoprůtokový vnitřní závit těžká řada</t>
  </si>
  <si>
    <t>-1250199151</t>
  </si>
  <si>
    <t>723-1</t>
  </si>
  <si>
    <t>Revize plynovodu</t>
  </si>
  <si>
    <t>402437886</t>
  </si>
  <si>
    <t>998723201</t>
  </si>
  <si>
    <t>Přesun hmot procentní pro vnitřní plynovod v objektech v do 6 m</t>
  </si>
  <si>
    <t>1489601424</t>
  </si>
  <si>
    <t>725210821</t>
  </si>
  <si>
    <t>Demontáž umyvadel bez výtokových armatur</t>
  </si>
  <si>
    <t>soubor</t>
  </si>
  <si>
    <t>-149634144</t>
  </si>
  <si>
    <t>725211622</t>
  </si>
  <si>
    <t>Umyvadlo keramické připevněné na stěnu šrouby bílé s krytem na sifon 550 mm</t>
  </si>
  <si>
    <t>368165916</t>
  </si>
  <si>
    <t>725311121</t>
  </si>
  <si>
    <t>Dřez jednoduchý nerezový se zápachovou uzávěrkou s odkapávací plochou 560x480 mm a miskou</t>
  </si>
  <si>
    <t>212449229</t>
  </si>
  <si>
    <t>725320821</t>
  </si>
  <si>
    <t>Demontáž dřez dvojitý na ocelové konzole bez výtokových armatur</t>
  </si>
  <si>
    <t>-1537069108</t>
  </si>
  <si>
    <t>725330820</t>
  </si>
  <si>
    <t>Demontáž výlevka diturvitová</t>
  </si>
  <si>
    <t>-1902847870</t>
  </si>
  <si>
    <t>725331211</t>
  </si>
  <si>
    <t>Výlevka bez výtokových armatur nerezová připevněná na zeď konzolou 450x550x300 mm</t>
  </si>
  <si>
    <t>-1420677420</t>
  </si>
  <si>
    <t>725810811</t>
  </si>
  <si>
    <t>Demontáž ventilů výtokových nástěnných</t>
  </si>
  <si>
    <t>-966333715</t>
  </si>
  <si>
    <t>725813111</t>
  </si>
  <si>
    <t>Ventil rohový bez připojovací trubičky nebo flexi hadičky G 1/2</t>
  </si>
  <si>
    <t>-518082885</t>
  </si>
  <si>
    <t>725813112</t>
  </si>
  <si>
    <t>Ventil rohový pračkový G 3/4</t>
  </si>
  <si>
    <t>1958419125</t>
  </si>
  <si>
    <t>725820801</t>
  </si>
  <si>
    <t>Demontáž baterie nástěnné do G 3 / 4</t>
  </si>
  <si>
    <t>124856337</t>
  </si>
  <si>
    <t>725821311</t>
  </si>
  <si>
    <t>Baterie dřezová nástěnná páková s otáčivým kulatým ústím a délkou ramínka 200 mm</t>
  </si>
  <si>
    <t>505639763</t>
  </si>
  <si>
    <t>725821312</t>
  </si>
  <si>
    <t>Baterie dřezová nástěnná páková s otáčivým kulatým ústím a délkou ramínka 300 mm</t>
  </si>
  <si>
    <t>-2007968414</t>
  </si>
  <si>
    <t>725821326</t>
  </si>
  <si>
    <t>Baterie dřezová stojánková páková s otáčivým kulatým ústím a délkou ramínka 265 mm</t>
  </si>
  <si>
    <t>-1446363694</t>
  </si>
  <si>
    <t>725822611</t>
  </si>
  <si>
    <t>Baterie umyvadlová stojánková páková bez výpusti</t>
  </si>
  <si>
    <t>1213023104</t>
  </si>
  <si>
    <t>998725201</t>
  </si>
  <si>
    <t>Přesun hmot procentní pro zařizovací předměty v objektech v do 6 m</t>
  </si>
  <si>
    <t>629507732</t>
  </si>
  <si>
    <t>783601713</t>
  </si>
  <si>
    <t>Odmaštění vodou ředitelným odmašťovačem potrubí DN do 50 mm</t>
  </si>
  <si>
    <t>-983829584</t>
  </si>
  <si>
    <t>783614551</t>
  </si>
  <si>
    <t>Základní jednonásobný syntetický nátěr potrubí DN do 50 mm</t>
  </si>
  <si>
    <t>1641306413</t>
  </si>
  <si>
    <t>783615551</t>
  </si>
  <si>
    <t>Mezinátěr jednonásobný syntetický nátěr potrubí DN do 50 mm</t>
  </si>
  <si>
    <t>-639759638</t>
  </si>
  <si>
    <t>783617611</t>
  </si>
  <si>
    <t>Krycí dvojnásobný syntetický nátěr potrubí DN do 50 mm</t>
  </si>
  <si>
    <t>1733463618</t>
  </si>
  <si>
    <t>40 - UT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</si>
  <si>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</si>
  <si>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</si>
  <si>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</si>
  <si>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733</t>
  </si>
  <si>
    <t>Ústřední vytápění - rozvodné potrubí</t>
  </si>
  <si>
    <t>73319-1</t>
  </si>
  <si>
    <t>Napojení potrubí Cu na stávající oc.rozvod</t>
  </si>
  <si>
    <t>1383794347</t>
  </si>
  <si>
    <t>733223102</t>
  </si>
  <si>
    <t>Potrubí měděné tvrdé spojované měkkým pájením D 15x1</t>
  </si>
  <si>
    <t>-1799029085</t>
  </si>
  <si>
    <t>1,2*7</t>
  </si>
  <si>
    <t>733291101</t>
  </si>
  <si>
    <t>Zkouška těsnosti potrubí měděné do D 35x1,5</t>
  </si>
  <si>
    <t>-1465979283</t>
  </si>
  <si>
    <t>734</t>
  </si>
  <si>
    <t>Ústřední vytápění - armatury</t>
  </si>
  <si>
    <t>734221545</t>
  </si>
  <si>
    <t>Ventil závitový termostatický přímý jednoregulační G 1/2 PN 16 do 110°C bez hlavice ovládání</t>
  </si>
  <si>
    <t>630009340</t>
  </si>
  <si>
    <t>734221686</t>
  </si>
  <si>
    <t>Termostatická hlavice vosková PN 10 do 110°C otopných těles</t>
  </si>
  <si>
    <t>-764468610</t>
  </si>
  <si>
    <t>734261712</t>
  </si>
  <si>
    <t>Šroubení regulační radiátorové přímé G 1/2 bez vypouštění</t>
  </si>
  <si>
    <t>242928560</t>
  </si>
  <si>
    <t>998734201</t>
  </si>
  <si>
    <t>Přesun hmot procentní pro armatury v objektech v do 6 m</t>
  </si>
  <si>
    <t>-1510023350</t>
  </si>
  <si>
    <t>735</t>
  </si>
  <si>
    <t>Ústřední vytápění - otopná tělesa</t>
  </si>
  <si>
    <t>735111810</t>
  </si>
  <si>
    <t>Demontáž otopného tělesa litinového článkového</t>
  </si>
  <si>
    <t>1861040487</t>
  </si>
  <si>
    <t>0,255*15*7</t>
  </si>
  <si>
    <t>735151573</t>
  </si>
  <si>
    <t>Otopné těleso panelové dvoudeskové 2 přídavné přestupní plochy výška/délka 600/600 mm výkon 1007 W</t>
  </si>
  <si>
    <t>428528145</t>
  </si>
  <si>
    <t>735151574</t>
  </si>
  <si>
    <t>Otopné těleso panelové dvoudeskové 2 přídavné přestupní plochy výška/délka 600/700 mm výkon 1175 W</t>
  </si>
  <si>
    <t>-1516673154</t>
  </si>
  <si>
    <t>735151576</t>
  </si>
  <si>
    <t>Otopné těleso panelové dvoudeskové 2 přídavné přestupní plochy výška/délka 600/900 mm výkon 1511 W</t>
  </si>
  <si>
    <t>-752841776</t>
  </si>
  <si>
    <t>735151677</t>
  </si>
  <si>
    <t>Otopné těleso panelové třídeskové 3 přídavné přestupní plochy výška/délka 600/1000 mm výkon 2406 W</t>
  </si>
  <si>
    <t>1098553978</t>
  </si>
  <si>
    <t>735151680</t>
  </si>
  <si>
    <t>Otopné těleso panelové třídeskové 3 přídavné přestupní plochy výška/délka 600/1400 mm výkon 3368 W</t>
  </si>
  <si>
    <t>-1032381178</t>
  </si>
  <si>
    <t>998735201</t>
  </si>
  <si>
    <t>Přesun hmot procentní pro otopná tělesa v objektech v do 6 m</t>
  </si>
  <si>
    <t>-317080937</t>
  </si>
  <si>
    <t>50 - Elektroinstalace</t>
  </si>
  <si>
    <t>Petr Matala</t>
  </si>
  <si>
    <t>HSV - HSV</t>
  </si>
  <si>
    <t>M21 - Elektromontáže</t>
  </si>
  <si>
    <t>D1 - část pro slaboproudé rozvody</t>
  </si>
  <si>
    <t>D2 - DEMONTÁŽ</t>
  </si>
  <si>
    <t>M22 - Sdělovací, signal a zabezpečovací zařízení</t>
  </si>
  <si>
    <t>M58 - Výchozí revize</t>
  </si>
  <si>
    <t>C801-3 - Budovy a haly-bourání konstrukcí</t>
  </si>
  <si>
    <t>C801-4 - Budovy a haly-opravy a údržba</t>
  </si>
  <si>
    <t>D3 - D - Dodávky</t>
  </si>
  <si>
    <t>D3-1 - Rozvaděč RMS</t>
  </si>
  <si>
    <t>D4 - HZS</t>
  </si>
  <si>
    <t>D5 - Mimostaveništní doprava</t>
  </si>
  <si>
    <t>M21</t>
  </si>
  <si>
    <t>Elektromontáže</t>
  </si>
  <si>
    <t>210010301</t>
  </si>
  <si>
    <t>Krab.přístrojová bez zap</t>
  </si>
  <si>
    <t>ks</t>
  </si>
  <si>
    <t>10.076.145</t>
  </si>
  <si>
    <t>Krabice KP 67/3 přístrojová</t>
  </si>
  <si>
    <t>KS</t>
  </si>
  <si>
    <t>210010321</t>
  </si>
  <si>
    <t>krab.odbočná s víčkem (KO 68) kruh. vč zap.</t>
  </si>
  <si>
    <t>10.079.363</t>
  </si>
  <si>
    <t>Krabice KU 68-1902</t>
  </si>
  <si>
    <t>2150122102</t>
  </si>
  <si>
    <t>lišta vkládací</t>
  </si>
  <si>
    <t>10.075.397</t>
  </si>
  <si>
    <t xml:space="preserve">Lišta vkládací  20x20 LHD 2m</t>
  </si>
  <si>
    <t>2150122102.1</t>
  </si>
  <si>
    <t>LISTA VKLADACI</t>
  </si>
  <si>
    <t>10.075.272</t>
  </si>
  <si>
    <t xml:space="preserve">Lišta vkládací  40x20 LHD 2m</t>
  </si>
  <si>
    <t>210010004</t>
  </si>
  <si>
    <t>trubka oheb.el.inst. typ 23 R=29mm (PO)</t>
  </si>
  <si>
    <t>10.078.959</t>
  </si>
  <si>
    <t>Trubka oheb.2329/LPE-1 pr.29 320N b.</t>
  </si>
  <si>
    <t>210010021</t>
  </si>
  <si>
    <t xml:space="preserve">TRUBKA tuhá el.inst.z PVC  R=16mm (PU)</t>
  </si>
  <si>
    <t>10.077.528</t>
  </si>
  <si>
    <t>Trubka pevná 1516E pr.16 320N bílá</t>
  </si>
  <si>
    <t>10.038.532</t>
  </si>
  <si>
    <t>Příchytka 5316 E</t>
  </si>
  <si>
    <t>210810001</t>
  </si>
  <si>
    <t>CYKY-CYKYm 2Ax1.5 mm2 750V (VU)</t>
  </si>
  <si>
    <t>10.049.640</t>
  </si>
  <si>
    <t>CYKY 2O1,5 (2Dx1,5)</t>
  </si>
  <si>
    <t>210810005</t>
  </si>
  <si>
    <t>CYKY-CYKYm 3Ox1.5 mm2 750V (VU)</t>
  </si>
  <si>
    <t>10.048.186</t>
  </si>
  <si>
    <t>CYKY 3O1,5 (3Ax1,5)</t>
  </si>
  <si>
    <t>210810005.1</t>
  </si>
  <si>
    <t>CYKY-CYKYm 3J/Dx1.5 mm2 750V (VU)</t>
  </si>
  <si>
    <t>10.051.448</t>
  </si>
  <si>
    <t xml:space="preserve">CYKY 3J1,5  (3Cx 1,5)</t>
  </si>
  <si>
    <t>210810006</t>
  </si>
  <si>
    <t>CYKY-CYKYm 3Jx2.5 mm2 750V (VU)</t>
  </si>
  <si>
    <t>10.048.482</t>
  </si>
  <si>
    <t xml:space="preserve">CYKY 3J2,5  (3Cx 2,5) instal PLUS</t>
  </si>
  <si>
    <t>210810009</t>
  </si>
  <si>
    <t>CYKY-CYKYm 4Ox1.5 mm2 750V (VU)</t>
  </si>
  <si>
    <t>10.049.390</t>
  </si>
  <si>
    <t>CYKY 4O1,5 (4Dx1,5)</t>
  </si>
  <si>
    <t>210810016</t>
  </si>
  <si>
    <t>CYKY-CYKYm 5Jx2.5 mm2 750V (VU)</t>
  </si>
  <si>
    <t>10.048.403</t>
  </si>
  <si>
    <t>CYKY 5J2,5 (5Cx2,5)</t>
  </si>
  <si>
    <t>2108100171</t>
  </si>
  <si>
    <t>CYKY-CYKYm 5Jx6 mm2 750V (VU)</t>
  </si>
  <si>
    <t>10.049.643</t>
  </si>
  <si>
    <t>CYKY 5J6 (5Cx6)</t>
  </si>
  <si>
    <t>2108100171.1</t>
  </si>
  <si>
    <t>CYKY-CYKYm 5Cx10 mm2 750V (VU)</t>
  </si>
  <si>
    <t>10.051.282</t>
  </si>
  <si>
    <t>CYKY 5J10 (5Cx10)</t>
  </si>
  <si>
    <t>210810014</t>
  </si>
  <si>
    <t>CYKY-CYKYm 4Jx16 mm2 750V (VU)</t>
  </si>
  <si>
    <t>10.048.484</t>
  </si>
  <si>
    <t>CYKY 4J16 (4Bx16)</t>
  </si>
  <si>
    <t>210802319</t>
  </si>
  <si>
    <t>CYSY 5Cx2.5 mm2 (VU)</t>
  </si>
  <si>
    <t>10.051.103</t>
  </si>
  <si>
    <t xml:space="preserve">H05VV-F 5G2,5B  (CYSY 5Cx2,5)</t>
  </si>
  <si>
    <t>210802569</t>
  </si>
  <si>
    <t>CYSY 5Cx6 mm2 (VU)</t>
  </si>
  <si>
    <t>10.048.597</t>
  </si>
  <si>
    <t>H07RN-F 5G6 (CGTG)</t>
  </si>
  <si>
    <t>210802571</t>
  </si>
  <si>
    <t>CGSU 5Cx10 mm2 (VU)</t>
  </si>
  <si>
    <t>10.049.416</t>
  </si>
  <si>
    <t>H07RN-F 5G10 (CGTG)</t>
  </si>
  <si>
    <t>210901071</t>
  </si>
  <si>
    <t>AYKY 4Bx35 mm2 1kV (VU)</t>
  </si>
  <si>
    <t>02136</t>
  </si>
  <si>
    <t>AYKY 4Bx35mm2</t>
  </si>
  <si>
    <t>210100005</t>
  </si>
  <si>
    <t>ukonč.vod.v rozv.vč.zap.a konc.do 35 mm2</t>
  </si>
  <si>
    <t>210100003</t>
  </si>
  <si>
    <t>ukonč.vod.v rozv.vč.zap.a konc.do 16mm2</t>
  </si>
  <si>
    <t>210100002</t>
  </si>
  <si>
    <t>ukonč.vod.v rozv.vč.zap.a konc.do 6mm2</t>
  </si>
  <si>
    <t>210100001</t>
  </si>
  <si>
    <t>ukonč.vod.v rozv.vč.zap.a konc.do 2.5mm2</t>
  </si>
  <si>
    <t>210110041</t>
  </si>
  <si>
    <t>spínač zápustný řazení 1</t>
  </si>
  <si>
    <t>10.070.300</t>
  </si>
  <si>
    <t>Spínač CLASSIC 3553-01289 B1</t>
  </si>
  <si>
    <t>210110043</t>
  </si>
  <si>
    <t>seriovy spinac razeni 5/5A zapustny</t>
  </si>
  <si>
    <t>10.070.291</t>
  </si>
  <si>
    <t>Spínač CLASSIC 3553-05289 B1</t>
  </si>
  <si>
    <t>21011-0047</t>
  </si>
  <si>
    <t>spín.zápust.vč.zap.1-pólový - řazení se signalkou</t>
  </si>
  <si>
    <t>10.072.401</t>
  </si>
  <si>
    <t>Tělo ABB 3558-A25342 spínače č.6 s N</t>
  </si>
  <si>
    <t>10.072.623</t>
  </si>
  <si>
    <t>Ovladač TANGO 3558A-A653 B</t>
  </si>
  <si>
    <t>10.071.439</t>
  </si>
  <si>
    <t>Rámeček TANGO 3901A-B10 B</t>
  </si>
  <si>
    <t>104</t>
  </si>
  <si>
    <t>10.036.564</t>
  </si>
  <si>
    <t>Doutnavka 3916-12222 orient.zel.</t>
  </si>
  <si>
    <t>106</t>
  </si>
  <si>
    <t>210110143</t>
  </si>
  <si>
    <t>spinac zapustny c 5/5A</t>
  </si>
  <si>
    <t>108</t>
  </si>
  <si>
    <t>10.070.412</t>
  </si>
  <si>
    <t>Tělo ABB 3559-A05345 spínače č.5</t>
  </si>
  <si>
    <t>110</t>
  </si>
  <si>
    <t>10.071.435</t>
  </si>
  <si>
    <t>Ovladač TANGO 3558A-A652 B</t>
  </si>
  <si>
    <t>112</t>
  </si>
  <si>
    <t>114</t>
  </si>
  <si>
    <t>210110141</t>
  </si>
  <si>
    <t>spinac zapustny c 1</t>
  </si>
  <si>
    <t>116</t>
  </si>
  <si>
    <t>10.069.918</t>
  </si>
  <si>
    <t>Spínač TANGO 3558A-06940 B</t>
  </si>
  <si>
    <t>118</t>
  </si>
  <si>
    <t>210110432</t>
  </si>
  <si>
    <t>spinac razeni 5/5A zapustny</t>
  </si>
  <si>
    <t>120</t>
  </si>
  <si>
    <t>10.069.971</t>
  </si>
  <si>
    <t>Spínač TANGO 3558A-05940 B</t>
  </si>
  <si>
    <t>122</t>
  </si>
  <si>
    <t>210110431</t>
  </si>
  <si>
    <t>spinac razeni 6 zapustny</t>
  </si>
  <si>
    <t>124</t>
  </si>
  <si>
    <t>126</t>
  </si>
  <si>
    <t>21011-0045</t>
  </si>
  <si>
    <t xml:space="preserve">přepínač.zápust.vč.zap. - řazení  c 6</t>
  </si>
  <si>
    <t>128</t>
  </si>
  <si>
    <t>10.070.413</t>
  </si>
  <si>
    <t>Tělo ABB 3559-A06345 spínače č.6</t>
  </si>
  <si>
    <t>130</t>
  </si>
  <si>
    <t>10.071.430</t>
  </si>
  <si>
    <t>Ovladač TANGO 3558A-A651 B</t>
  </si>
  <si>
    <t>132</t>
  </si>
  <si>
    <t>134</t>
  </si>
  <si>
    <t>21011-0054</t>
  </si>
  <si>
    <t>spinac zapustny c 6+6</t>
  </si>
  <si>
    <t>136</t>
  </si>
  <si>
    <t>10.071.881</t>
  </si>
  <si>
    <t>Tělo ABB 3558-A52340 spínače č.6+6</t>
  </si>
  <si>
    <t>138</t>
  </si>
  <si>
    <t>140</t>
  </si>
  <si>
    <t>142</t>
  </si>
  <si>
    <t>215122223</t>
  </si>
  <si>
    <t>ovladac tlac.1/0So s orient.doutnavkou</t>
  </si>
  <si>
    <t>144</t>
  </si>
  <si>
    <t>10.072.639</t>
  </si>
  <si>
    <t>Tělo ABB 3558-A91342 spínače č.1/0</t>
  </si>
  <si>
    <t>146</t>
  </si>
  <si>
    <t>10.069.884</t>
  </si>
  <si>
    <t>Ovladač TANGO 3558A-A610 B</t>
  </si>
  <si>
    <t>148</t>
  </si>
  <si>
    <t>150</t>
  </si>
  <si>
    <t>10.024.732</t>
  </si>
  <si>
    <t>Doutnavka 3916-12221 orient.</t>
  </si>
  <si>
    <t>152</t>
  </si>
  <si>
    <t>210140432</t>
  </si>
  <si>
    <t>ovladač pom. obvodu v plast skříni</t>
  </si>
  <si>
    <t>154</t>
  </si>
  <si>
    <t>10.069.934</t>
  </si>
  <si>
    <t>Tlačítko XAL-D112 červené plastové IP65</t>
  </si>
  <si>
    <t>156</t>
  </si>
  <si>
    <t>210110019</t>
  </si>
  <si>
    <t>pohybový.spínač vnitrní</t>
  </si>
  <si>
    <t>158</t>
  </si>
  <si>
    <t>10.043.239</t>
  </si>
  <si>
    <t>Čidlo LX28B 1200W pohybové bílé 360°</t>
  </si>
  <si>
    <t>160</t>
  </si>
  <si>
    <t>2101100261</t>
  </si>
  <si>
    <t>SPIN.nást..3-pólový OTOCNY 16A - řazení 3</t>
  </si>
  <si>
    <t>162</t>
  </si>
  <si>
    <t>10.069.837</t>
  </si>
  <si>
    <t>Spínač LK 16R/2.8211 OB1</t>
  </si>
  <si>
    <t>164</t>
  </si>
  <si>
    <t>2101100262</t>
  </si>
  <si>
    <t>SPIN.nást..3-pólový OTOCNY 25A - řazení 3</t>
  </si>
  <si>
    <t>166</t>
  </si>
  <si>
    <t>10.073.621</t>
  </si>
  <si>
    <t>Spínač LK 25R/2.8211 OB2</t>
  </si>
  <si>
    <t>168</t>
  </si>
  <si>
    <t>210111011</t>
  </si>
  <si>
    <t>zasuvka pozap/zap 10/16A 250V</t>
  </si>
  <si>
    <t>170</t>
  </si>
  <si>
    <t>10.081.233</t>
  </si>
  <si>
    <t>Zásuvka CLASSIC 5517-2389 B1</t>
  </si>
  <si>
    <t>172</t>
  </si>
  <si>
    <t>2101100262.1</t>
  </si>
  <si>
    <t>SPIN.nást..3-pólový OTOC 40-63A- řazení 3</t>
  </si>
  <si>
    <t>174</t>
  </si>
  <si>
    <t>10.069.846</t>
  </si>
  <si>
    <t xml:space="preserve">Spínač LK 40/4.831   40A 0-Y-D OB3 IP65</t>
  </si>
  <si>
    <t>176</t>
  </si>
  <si>
    <t>21011-1016</t>
  </si>
  <si>
    <t>zasuvka DVOJITA zap 10/16A 250V šroubové připojení</t>
  </si>
  <si>
    <t>178</t>
  </si>
  <si>
    <t>10.079.613</t>
  </si>
  <si>
    <t>Dvojzásuvka TANGO 5513A-C02357 B</t>
  </si>
  <si>
    <t>180</t>
  </si>
  <si>
    <t>210111011.1</t>
  </si>
  <si>
    <t xml:space="preserve">zasuvka  zapusteny 10/16A 250V šroubové připojení</t>
  </si>
  <si>
    <t>182</t>
  </si>
  <si>
    <t>10.079.558</t>
  </si>
  <si>
    <t>Zásuvka TANGO 5519A-A02357 B</t>
  </si>
  <si>
    <t>184</t>
  </si>
  <si>
    <t>186</t>
  </si>
  <si>
    <t>210111123</t>
  </si>
  <si>
    <t>zasuvka zapustena 10/16A 250V</t>
  </si>
  <si>
    <t>188</t>
  </si>
  <si>
    <t>10.081.329</t>
  </si>
  <si>
    <t>Zásuvka TANGO 5518A-2989S IP44</t>
  </si>
  <si>
    <t>190</t>
  </si>
  <si>
    <t>210111123.1</t>
  </si>
  <si>
    <t xml:space="preserve">zas zap chranena  10/16A 250V IP20 TANGO</t>
  </si>
  <si>
    <t>192</t>
  </si>
  <si>
    <t>10.079.423</t>
  </si>
  <si>
    <t>Zásuvka TANGO 5598A-A2349 B</t>
  </si>
  <si>
    <t>194</t>
  </si>
  <si>
    <t>2101111031</t>
  </si>
  <si>
    <t xml:space="preserve">zás.CEE 16A/500V Z 3P+PE+N   POD OMITKU</t>
  </si>
  <si>
    <t>196</t>
  </si>
  <si>
    <t>10.079.985</t>
  </si>
  <si>
    <t>Zásuvka 16A/400V 5-pól. IP44 pod omít.</t>
  </si>
  <si>
    <t>198</t>
  </si>
  <si>
    <t>210120102</t>
  </si>
  <si>
    <t>nožové patrony do 500V gG</t>
  </si>
  <si>
    <t>200</t>
  </si>
  <si>
    <t>10.034.593</t>
  </si>
  <si>
    <t xml:space="preserve">Pojistka nožová  80A  NH1 gG</t>
  </si>
  <si>
    <t>202</t>
  </si>
  <si>
    <t>210190003</t>
  </si>
  <si>
    <t>mont.oceloplech.rozvodnic do 100kg</t>
  </si>
  <si>
    <t>204</t>
  </si>
  <si>
    <t>210190003.1</t>
  </si>
  <si>
    <t>mont.oceloplechnebo plastových rozvodnic do 100kg</t>
  </si>
  <si>
    <t>206</t>
  </si>
  <si>
    <t>21020-1015</t>
  </si>
  <si>
    <t>svít.stropní s krytem 1 zdroj</t>
  </si>
  <si>
    <t>208</t>
  </si>
  <si>
    <t>105</t>
  </si>
  <si>
    <t>DEOS 1</t>
  </si>
  <si>
    <t>DEOS LED 24W S602.1x24W (LEDplate 21W), opal</t>
  </si>
  <si>
    <t>210</t>
  </si>
  <si>
    <t>212</t>
  </si>
  <si>
    <t>107</t>
  </si>
  <si>
    <t>Pol1</t>
  </si>
  <si>
    <t xml:space="preserve">LED MODUS  AREl 4000 RM2KV 1xLED 37W</t>
  </si>
  <si>
    <t>214</t>
  </si>
  <si>
    <t>21020-1025</t>
  </si>
  <si>
    <t>svít.zářiv.stropní s krytem 2 zdroj</t>
  </si>
  <si>
    <t>216</t>
  </si>
  <si>
    <t>109</t>
  </si>
  <si>
    <t>10.219.237</t>
  </si>
  <si>
    <t>Trub.úsp. 18W TE 840 4P LYNX CF-TE</t>
  </si>
  <si>
    <t>218</t>
  </si>
  <si>
    <t>10.565.740</t>
  </si>
  <si>
    <t>Sví. MODUS BRKL 2x18W KOEP375/G24Q2</t>
  </si>
  <si>
    <t>220</t>
  </si>
  <si>
    <t>111</t>
  </si>
  <si>
    <t>r02</t>
  </si>
  <si>
    <t>recyklacní poplatek svítidla</t>
  </si>
  <si>
    <t>222</t>
  </si>
  <si>
    <t>r04</t>
  </si>
  <si>
    <t>recyklacní poplatek zářivky-trubice</t>
  </si>
  <si>
    <t>224</t>
  </si>
  <si>
    <t>113</t>
  </si>
  <si>
    <t>21020-1069</t>
  </si>
  <si>
    <t>svít.zářiv.průmyslové 1 zdroj s krytem</t>
  </si>
  <si>
    <t>226</t>
  </si>
  <si>
    <t>Pol2</t>
  </si>
  <si>
    <t>VIPET LED 136 4100 LED 1x29W</t>
  </si>
  <si>
    <t>ksvipl</t>
  </si>
  <si>
    <t>228</t>
  </si>
  <si>
    <t>115</t>
  </si>
  <si>
    <t>230</t>
  </si>
  <si>
    <t>10.024.425</t>
  </si>
  <si>
    <t>Trubice 36W/840 PHILIPS</t>
  </si>
  <si>
    <t>232</t>
  </si>
  <si>
    <t>117</t>
  </si>
  <si>
    <t>10.184.144</t>
  </si>
  <si>
    <t>Sví.zář. P 1x36W IP65 CEEP</t>
  </si>
  <si>
    <t>234</t>
  </si>
  <si>
    <t>236</t>
  </si>
  <si>
    <t>119</t>
  </si>
  <si>
    <t>238</t>
  </si>
  <si>
    <t>2102000114</t>
  </si>
  <si>
    <t>Svit prisazene 1 zdroj</t>
  </si>
  <si>
    <t>240</t>
  </si>
  <si>
    <t>121</t>
  </si>
  <si>
    <t>10.588.194</t>
  </si>
  <si>
    <t xml:space="preserve">Žár.hal.   42W 230V E27 64543 P ECO</t>
  </si>
  <si>
    <t>242</t>
  </si>
  <si>
    <t>st644017 6</t>
  </si>
  <si>
    <t>svit se senzorem STEINEL st644017 6. 180',100W,IP44</t>
  </si>
  <si>
    <t>244</t>
  </si>
  <si>
    <t>123</t>
  </si>
  <si>
    <t>210201056</t>
  </si>
  <si>
    <t>svítidlo 1 zdroj s krytem</t>
  </si>
  <si>
    <t>246</t>
  </si>
  <si>
    <t>11.214.488</t>
  </si>
  <si>
    <t>Sví.nouz. LED 1x1 W 1h IP41 přisaz.</t>
  </si>
  <si>
    <t>248</t>
  </si>
  <si>
    <t>125</t>
  </si>
  <si>
    <t>250</t>
  </si>
  <si>
    <t>Pol3</t>
  </si>
  <si>
    <t>LED nouzové svítidlo přisazené,optika pro únikové cesty, 3W</t>
  </si>
  <si>
    <t>252</t>
  </si>
  <si>
    <t>127</t>
  </si>
  <si>
    <t>210100101</t>
  </si>
  <si>
    <t>ukonč. 1 žil. vodičů do 16 mm2</t>
  </si>
  <si>
    <t>254</t>
  </si>
  <si>
    <t>21022-0321</t>
  </si>
  <si>
    <t>SVORKA na potrubí vč.pásku (bez vodič.)</t>
  </si>
  <si>
    <t>256</t>
  </si>
  <si>
    <t>129</t>
  </si>
  <si>
    <t>10.074.693</t>
  </si>
  <si>
    <t>Svorka ZS 4 zemnící pro vod.baterie</t>
  </si>
  <si>
    <t>258</t>
  </si>
  <si>
    <t>21022-0321.1</t>
  </si>
  <si>
    <t>SVORKA na potrubí "Bernard" vč.pásku (bez vodič.)</t>
  </si>
  <si>
    <t>260</t>
  </si>
  <si>
    <t>131</t>
  </si>
  <si>
    <t>10.076.458</t>
  </si>
  <si>
    <t>Svorka ZSA 16 zemnící</t>
  </si>
  <si>
    <t>262</t>
  </si>
  <si>
    <t>10.039.111</t>
  </si>
  <si>
    <t>Pásek Cu pro ZS16 (0,5m)</t>
  </si>
  <si>
    <t>264</t>
  </si>
  <si>
    <t>133</t>
  </si>
  <si>
    <t>210220000P</t>
  </si>
  <si>
    <t>uzemnovací svorka</t>
  </si>
  <si>
    <t>266</t>
  </si>
  <si>
    <t>I304507</t>
  </si>
  <si>
    <t>zemnící šroub ZS 10 P (tvarová podložka)</t>
  </si>
  <si>
    <t>268</t>
  </si>
  <si>
    <t>135</t>
  </si>
  <si>
    <t>21022-0451</t>
  </si>
  <si>
    <t>Ochran.pospoj. v prádel.apod. Cu 4-25 mm2 (vu+po)</t>
  </si>
  <si>
    <t>270</t>
  </si>
  <si>
    <t>10.048.546</t>
  </si>
  <si>
    <t>H07V-U 6 zž (CY)</t>
  </si>
  <si>
    <t>272</t>
  </si>
  <si>
    <t>137</t>
  </si>
  <si>
    <t>274</t>
  </si>
  <si>
    <t>10.048.827</t>
  </si>
  <si>
    <t>H07V-U 16 zž (CY)</t>
  </si>
  <si>
    <t>276</t>
  </si>
  <si>
    <t>139</t>
  </si>
  <si>
    <t>210220000</t>
  </si>
  <si>
    <t>svorkovnice EPS 2 pod omítku KO 125</t>
  </si>
  <si>
    <t>278</t>
  </si>
  <si>
    <t>10.067.555</t>
  </si>
  <si>
    <t>Svorkovnice EPS 2 ekvipotencionální</t>
  </si>
  <si>
    <t>280</t>
  </si>
  <si>
    <t>141</t>
  </si>
  <si>
    <t>10.078.621</t>
  </si>
  <si>
    <t>Krabice KO 125 E</t>
  </si>
  <si>
    <t>282</t>
  </si>
  <si>
    <t>210010311</t>
  </si>
  <si>
    <t>KRAB.odbočná s víčkem (1902;KO 68) kruh. bez zap. s vickem</t>
  </si>
  <si>
    <t>284</t>
  </si>
  <si>
    <t>143</t>
  </si>
  <si>
    <t>286</t>
  </si>
  <si>
    <t>21101-0002</t>
  </si>
  <si>
    <t>hmozdinka do 8 mm</t>
  </si>
  <si>
    <t>288</t>
  </si>
  <si>
    <t>145</t>
  </si>
  <si>
    <t>10.075.299</t>
  </si>
  <si>
    <t xml:space="preserve">Hmoždinka MM  8</t>
  </si>
  <si>
    <t>290</t>
  </si>
  <si>
    <t>D1</t>
  </si>
  <si>
    <t>část pro slaboproudé rozvody</t>
  </si>
  <si>
    <t>210010002</t>
  </si>
  <si>
    <t>trubka oheb.el.inst. typ 23 R=16mm (PO)</t>
  </si>
  <si>
    <t>292</t>
  </si>
  <si>
    <t>147</t>
  </si>
  <si>
    <t>10.074.514</t>
  </si>
  <si>
    <t>Trubka oheb.2316 pr.16 125N LPFLEX</t>
  </si>
  <si>
    <t>294</t>
  </si>
  <si>
    <t>2108501024</t>
  </si>
  <si>
    <t>JYSTY x.. (VU)</t>
  </si>
  <si>
    <t>296</t>
  </si>
  <si>
    <t>149</t>
  </si>
  <si>
    <t>10.059.100</t>
  </si>
  <si>
    <t xml:space="preserve">JYSTY   2x2x0.6</t>
  </si>
  <si>
    <t>298</t>
  </si>
  <si>
    <t>210850102</t>
  </si>
  <si>
    <t xml:space="preserve">DATOVÝ  4x2 (VU)</t>
  </si>
  <si>
    <t>300</t>
  </si>
  <si>
    <t>151</t>
  </si>
  <si>
    <t>10.049.249</t>
  </si>
  <si>
    <t>UTP 4x2x0,5 cat.5e drát bal.305m SOLARIX</t>
  </si>
  <si>
    <t>302</t>
  </si>
  <si>
    <t>210850102.1</t>
  </si>
  <si>
    <t xml:space="preserve">kabel EZS  1-4x (VU)</t>
  </si>
  <si>
    <t>304</t>
  </si>
  <si>
    <t>153</t>
  </si>
  <si>
    <t>100139</t>
  </si>
  <si>
    <t>Kabel EZS, licna - W-6x0,22+2x0,5</t>
  </si>
  <si>
    <t>306</t>
  </si>
  <si>
    <t>215141515</t>
  </si>
  <si>
    <t>mont.vest.zvonk.tabla s el.vrátným</t>
  </si>
  <si>
    <t>308</t>
  </si>
  <si>
    <t>155</t>
  </si>
  <si>
    <t>4002200036</t>
  </si>
  <si>
    <t>Zápustná montážní krabice PD: RZ 3M zápustná</t>
  </si>
  <si>
    <t>310</t>
  </si>
  <si>
    <t>4004005028</t>
  </si>
  <si>
    <t>Zvonkové tablo DUO Standard: 6 tlačítek (1M) - Do rámku +MK1</t>
  </si>
  <si>
    <t>312</t>
  </si>
  <si>
    <t>157</t>
  </si>
  <si>
    <t>215142140</t>
  </si>
  <si>
    <t>napajec na DIN listu</t>
  </si>
  <si>
    <t>314</t>
  </si>
  <si>
    <t>10.043.585</t>
  </si>
  <si>
    <t>Napaječ NM 051716 síťový</t>
  </si>
  <si>
    <t>316</t>
  </si>
  <si>
    <t>159</t>
  </si>
  <si>
    <t>215142150</t>
  </si>
  <si>
    <t>bytová stanice</t>
  </si>
  <si>
    <t>318</t>
  </si>
  <si>
    <t>073110501</t>
  </si>
  <si>
    <t>Domovní telefon Verona DS14 - systém DUO Standard</t>
  </si>
  <si>
    <t>320</t>
  </si>
  <si>
    <t>161</t>
  </si>
  <si>
    <t>2151421301</t>
  </si>
  <si>
    <t>el.zámek do dveří</t>
  </si>
  <si>
    <t>322</t>
  </si>
  <si>
    <t>04600102</t>
  </si>
  <si>
    <t>el.zámek EFP 511</t>
  </si>
  <si>
    <t>324</t>
  </si>
  <si>
    <t>163</t>
  </si>
  <si>
    <t>210111328</t>
  </si>
  <si>
    <t>zasuvka datová RJ45</t>
  </si>
  <si>
    <t>326</t>
  </si>
  <si>
    <t>10.066.032</t>
  </si>
  <si>
    <t>Zásuvka RJ45-8 Cat.5e/s R302780</t>
  </si>
  <si>
    <t>328</t>
  </si>
  <si>
    <t>165</t>
  </si>
  <si>
    <t>10.081.221</t>
  </si>
  <si>
    <t>Kryt TANGO 5014A-A100 B</t>
  </si>
  <si>
    <t>330</t>
  </si>
  <si>
    <t>332</t>
  </si>
  <si>
    <t>167</t>
  </si>
  <si>
    <t>10.081.304</t>
  </si>
  <si>
    <t>Maska 5014A-B1017 (1764-0-0174)</t>
  </si>
  <si>
    <t>334</t>
  </si>
  <si>
    <t>210111328.1</t>
  </si>
  <si>
    <t>zasuvka datová 2x RJ45</t>
  </si>
  <si>
    <t>336</t>
  </si>
  <si>
    <t>169</t>
  </si>
  <si>
    <t>10.079.578</t>
  </si>
  <si>
    <t>Zásuvka RJ45-8 Cat.5e/u R302518</t>
  </si>
  <si>
    <t>338</t>
  </si>
  <si>
    <t>340</t>
  </si>
  <si>
    <t>171</t>
  </si>
  <si>
    <t>342</t>
  </si>
  <si>
    <t>10.081.305</t>
  </si>
  <si>
    <t>Maska 5014A-B1018 (1764-0-0182)</t>
  </si>
  <si>
    <t>344</t>
  </si>
  <si>
    <t>173</t>
  </si>
  <si>
    <t>Pol4</t>
  </si>
  <si>
    <t>Prořez</t>
  </si>
  <si>
    <t>346</t>
  </si>
  <si>
    <t>Pol5</t>
  </si>
  <si>
    <t>Podružný materiál</t>
  </si>
  <si>
    <t>348</t>
  </si>
  <si>
    <t>175</t>
  </si>
  <si>
    <t>Pol5-1</t>
  </si>
  <si>
    <t>Přesun</t>
  </si>
  <si>
    <t>175167005</t>
  </si>
  <si>
    <t>5710800*0,01 'Přepočtené koeficientem množství</t>
  </si>
  <si>
    <t>D2</t>
  </si>
  <si>
    <t>DEMONTÁŽ</t>
  </si>
  <si>
    <t>Pol6</t>
  </si>
  <si>
    <t>demontaz</t>
  </si>
  <si>
    <t>hod</t>
  </si>
  <si>
    <t>350</t>
  </si>
  <si>
    <t>M22</t>
  </si>
  <si>
    <t>Sdělovací, signal a zabezpečovací zařízení</t>
  </si>
  <si>
    <t>177</t>
  </si>
  <si>
    <t>22032-0916</t>
  </si>
  <si>
    <t>klávesnice PZS</t>
  </si>
  <si>
    <t>352</t>
  </si>
  <si>
    <t>22032-1116</t>
  </si>
  <si>
    <t>čidlo s paticí</t>
  </si>
  <si>
    <t>354</t>
  </si>
  <si>
    <t>179</t>
  </si>
  <si>
    <t>Multisenzorový (opticko-teplotní) hlásič</t>
  </si>
  <si>
    <t>356</t>
  </si>
  <si>
    <t>samoresetovací Patice pro hlásiče</t>
  </si>
  <si>
    <t>358</t>
  </si>
  <si>
    <t>181</t>
  </si>
  <si>
    <t>22032-1421</t>
  </si>
  <si>
    <t>čidlo PIR</t>
  </si>
  <si>
    <t>360</t>
  </si>
  <si>
    <t>Digitální pohybový detektor s PIR technologií</t>
  </si>
  <si>
    <t>362</t>
  </si>
  <si>
    <t>183</t>
  </si>
  <si>
    <t>220320911</t>
  </si>
  <si>
    <t>siréna</t>
  </si>
  <si>
    <t>364</t>
  </si>
  <si>
    <t>2_10</t>
  </si>
  <si>
    <t>siréna vnější s majákem SIR 2000</t>
  </si>
  <si>
    <t>366</t>
  </si>
  <si>
    <t>185</t>
  </si>
  <si>
    <t>220321771</t>
  </si>
  <si>
    <t>revize EZS v rozsahu 1 ústředny</t>
  </si>
  <si>
    <t>368</t>
  </si>
  <si>
    <t>22032-0926</t>
  </si>
  <si>
    <t>rozbočovací krabice</t>
  </si>
  <si>
    <t>370</t>
  </si>
  <si>
    <t>187</t>
  </si>
  <si>
    <t>rozbočovač</t>
  </si>
  <si>
    <t>372</t>
  </si>
  <si>
    <t>374</t>
  </si>
  <si>
    <t>189</t>
  </si>
  <si>
    <t>376</t>
  </si>
  <si>
    <t>M58</t>
  </si>
  <si>
    <t>Výchozí revize</t>
  </si>
  <si>
    <t>320410003</t>
  </si>
  <si>
    <t>Celk.prohl.el.zar.a vyhot.rev.zpr.do 500.tis.mont.</t>
  </si>
  <si>
    <t>objem</t>
  </si>
  <si>
    <t>378</t>
  </si>
  <si>
    <t>C801-3</t>
  </si>
  <si>
    <t>Budovy a haly-bourání konstrukcí</t>
  </si>
  <si>
    <t>191</t>
  </si>
  <si>
    <t>Pol7</t>
  </si>
  <si>
    <t>pomocné stavební práce</t>
  </si>
  <si>
    <t>380</t>
  </si>
  <si>
    <t>C801-4</t>
  </si>
  <si>
    <t>Budovy a haly-opravy a údržba</t>
  </si>
  <si>
    <t>612403399R</t>
  </si>
  <si>
    <t>úprava povrchů stavební práce</t>
  </si>
  <si>
    <t>382</t>
  </si>
  <si>
    <t>D3</t>
  </si>
  <si>
    <t>D - Dodávky</t>
  </si>
  <si>
    <t>193</t>
  </si>
  <si>
    <t>rozvaděč NER 213 0+2 3x20A ; 3x63A do 4x35 mm2</t>
  </si>
  <si>
    <t>384</t>
  </si>
  <si>
    <t>D3-1</t>
  </si>
  <si>
    <t>Rozvaděč RMS</t>
  </si>
  <si>
    <t>Pol8</t>
  </si>
  <si>
    <t>skříň OCEP kompletní</t>
  </si>
  <si>
    <t>1736685633</t>
  </si>
  <si>
    <t>195</t>
  </si>
  <si>
    <t>Pol9</t>
  </si>
  <si>
    <t>RCBO 1 pól +N 6 kA In=16 A/B 30 mA, 2HP</t>
  </si>
  <si>
    <t>1105320267</t>
  </si>
  <si>
    <t>Pol10</t>
  </si>
  <si>
    <t>MCB 1p, 6 kA, In=6 A, typ B, 1 HP</t>
  </si>
  <si>
    <t>1319499193</t>
  </si>
  <si>
    <t>197</t>
  </si>
  <si>
    <t>Pol11</t>
  </si>
  <si>
    <t>MCB 1p, 6 kA, In=10 A, typ B, 1 HP</t>
  </si>
  <si>
    <t>2021202080</t>
  </si>
  <si>
    <t>Pol12</t>
  </si>
  <si>
    <t>MCB 1p, 6 kA, In=16 A, typ B, 1 HP</t>
  </si>
  <si>
    <t>-1933695314</t>
  </si>
  <si>
    <t>199</t>
  </si>
  <si>
    <t>Pol13</t>
  </si>
  <si>
    <t>MCB 3p, 6 kA, In=16 A, typ B, 3 HP</t>
  </si>
  <si>
    <t>267577045</t>
  </si>
  <si>
    <t>Pol14</t>
  </si>
  <si>
    <t>MCB 3p, 6 kA, In=25 A, typ B, 3 HP</t>
  </si>
  <si>
    <t>1263229440</t>
  </si>
  <si>
    <t>201</t>
  </si>
  <si>
    <t>Pol15</t>
  </si>
  <si>
    <t>MCB 3p, 6 kA, In=32 A, typ B, 3 HP</t>
  </si>
  <si>
    <t>234907168</t>
  </si>
  <si>
    <t>Pol16</t>
  </si>
  <si>
    <t>MCB 1p, 6 kA, In=6 A, typ C, 1 HP</t>
  </si>
  <si>
    <t>-1798433477</t>
  </si>
  <si>
    <t>203</t>
  </si>
  <si>
    <t>Pol17</t>
  </si>
  <si>
    <t>MCB 1p, 6 kA, In=10 A, typ C, 1 HP</t>
  </si>
  <si>
    <t>-1497312856</t>
  </si>
  <si>
    <t>Pol18</t>
  </si>
  <si>
    <t>MCB 1p, 6 kA, In=16 A, typ C, 1 HP</t>
  </si>
  <si>
    <t>-1897841110</t>
  </si>
  <si>
    <t>205</t>
  </si>
  <si>
    <t>Pol19</t>
  </si>
  <si>
    <t>MCB 3p, 6 kA, In=10 A, typ C, 3 HP</t>
  </si>
  <si>
    <t>-728772233</t>
  </si>
  <si>
    <t>Pol20</t>
  </si>
  <si>
    <t>MCB 3p, 6 kA, In=50 A, typ C, 3 HP</t>
  </si>
  <si>
    <t>747763737</t>
  </si>
  <si>
    <t>207</t>
  </si>
  <si>
    <t>Pol21</t>
  </si>
  <si>
    <t xml:space="preserve">Tavná pojistka   Neozed   4A D01   1P</t>
  </si>
  <si>
    <t>-1185099789</t>
  </si>
  <si>
    <t>Pol22</t>
  </si>
  <si>
    <t>RCD 4 póly 6 kA In=25 A 30 mA</t>
  </si>
  <si>
    <t>1692956693</t>
  </si>
  <si>
    <t>209</t>
  </si>
  <si>
    <t>Pol23</t>
  </si>
  <si>
    <t>RCD 4 póly 6 kA In=63 A 30 mA</t>
  </si>
  <si>
    <t>885877516</t>
  </si>
  <si>
    <t>Pol24</t>
  </si>
  <si>
    <t>Svodič přepětí 3p Kl.</t>
  </si>
  <si>
    <t>916433233</t>
  </si>
  <si>
    <t>211</t>
  </si>
  <si>
    <t>Pol25</t>
  </si>
  <si>
    <t>RCD 4 póly 6 kA In=63 A 100 mA</t>
  </si>
  <si>
    <t>-1747370134</t>
  </si>
  <si>
    <t>Pol26</t>
  </si>
  <si>
    <t>Pomocný kontakt 1s</t>
  </si>
  <si>
    <t>-1977619828</t>
  </si>
  <si>
    <t>213</t>
  </si>
  <si>
    <t>Pol27</t>
  </si>
  <si>
    <t>vypínací cívka) pro MCB (1 HP) 1 pól+N 1 HP</t>
  </si>
  <si>
    <t>-1609651796</t>
  </si>
  <si>
    <t>Pol28</t>
  </si>
  <si>
    <t xml:space="preserve">Centrální-Zap.-Vyp.-Relé   1 S</t>
  </si>
  <si>
    <t>492938138</t>
  </si>
  <si>
    <t>215</t>
  </si>
  <si>
    <t>Pol29</t>
  </si>
  <si>
    <t xml:space="preserve">hlavní spínač  3/   80 A</t>
  </si>
  <si>
    <t>-542109994</t>
  </si>
  <si>
    <t>Pol30</t>
  </si>
  <si>
    <t xml:space="preserve">Řadová svorkovnice       1.5mm2</t>
  </si>
  <si>
    <t>555858907</t>
  </si>
  <si>
    <t>217</t>
  </si>
  <si>
    <t>Pol31</t>
  </si>
  <si>
    <t>propojovací systém 3x80A</t>
  </si>
  <si>
    <t>-655052934</t>
  </si>
  <si>
    <t>D4</t>
  </si>
  <si>
    <t>HZS</t>
  </si>
  <si>
    <t>HZS1</t>
  </si>
  <si>
    <t>Úprava rozvaděče</t>
  </si>
  <si>
    <t>hod.</t>
  </si>
  <si>
    <t>434</t>
  </si>
  <si>
    <t>219</t>
  </si>
  <si>
    <t>HZS5</t>
  </si>
  <si>
    <t>koordinační práce s ost.profesí</t>
  </si>
  <si>
    <t>436</t>
  </si>
  <si>
    <t>D5</t>
  </si>
  <si>
    <t>Mimostaveništní doprava</t>
  </si>
  <si>
    <t>Rdopr011</t>
  </si>
  <si>
    <t>doprava dodávek</t>
  </si>
  <si>
    <t>km</t>
  </si>
  <si>
    <t>438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</si>
</sst>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3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7" fillId="4" borderId="6" xfId="0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7" fillId="4" borderId="7" xfId="0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right" vertical="center"/>
    </xf>
    <xf numFmtId="0" fontId="17" fillId="4" borderId="8" xfId="0" applyFont="1" applyFill="1" applyBorder="1" applyAlignment="1" applyProtection="1">
      <alignment horizontal="left" vertical="center"/>
    </xf>
    <xf numFmtId="0" fontId="17" fillId="4" borderId="0" xfId="0" applyFont="1" applyFill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166" fontId="16" fillId="0" borderId="0" xfId="0" applyNumberFormat="1" applyFont="1" applyBorder="1" applyAlignment="1" applyProtection="1">
      <alignment vertical="center"/>
    </xf>
    <xf numFmtId="4" fontId="16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4" fillId="0" borderId="14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4" fillId="0" borderId="19" xfId="0" applyNumberFormat="1" applyFont="1" applyBorder="1" applyAlignment="1" applyProtection="1">
      <alignment vertical="center"/>
    </xf>
    <xf numFmtId="4" fontId="24" fillId="0" borderId="20" xfId="0" applyNumberFormat="1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4" fontId="24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7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right" vertical="center"/>
    </xf>
    <xf numFmtId="0" fontId="25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</xf>
    <xf numFmtId="0" fontId="17" fillId="4" borderId="17" xfId="0" applyFont="1" applyFill="1" applyBorder="1" applyAlignment="1" applyProtection="1">
      <alignment horizontal="center" vertical="center" wrapText="1"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/>
    <xf numFmtId="166" fontId="26" fillId="0" borderId="12" xfId="0" applyNumberFormat="1" applyFont="1" applyBorder="1" applyAlignment="1" applyProtection="1"/>
    <xf numFmtId="166" fontId="26" fillId="0" borderId="13" xfId="0" applyNumberFormat="1" applyFont="1" applyBorder="1" applyAlignment="1" applyProtection="1"/>
    <xf numFmtId="4" fontId="15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8" fillId="0" borderId="19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28" fillId="0" borderId="22" xfId="0" applyFont="1" applyBorder="1" applyAlignment="1" applyProtection="1">
      <alignment horizontal="center" vertical="center"/>
    </xf>
    <xf numFmtId="49" fontId="28" fillId="0" borderId="22" xfId="0" applyNumberFormat="1" applyFont="1" applyBorder="1" applyAlignment="1" applyProtection="1">
      <alignment horizontal="left" vertical="center" wrapText="1"/>
    </xf>
    <xf numFmtId="0" fontId="28" fillId="0" borderId="22" xfId="0" applyFont="1" applyBorder="1" applyAlignment="1" applyProtection="1">
      <alignment horizontal="left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167" fontId="28" fillId="0" borderId="22" xfId="0" applyNumberFormat="1" applyFont="1" applyBorder="1" applyAlignment="1" applyProtection="1">
      <alignment vertical="center"/>
    </xf>
    <xf numFmtId="4" fontId="28" fillId="2" borderId="22" xfId="0" applyNumberFormat="1" applyFont="1" applyFill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</xf>
    <xf numFmtId="0" fontId="28" fillId="0" borderId="3" xfId="0" applyFont="1" applyBorder="1" applyAlignment="1">
      <alignment vertical="center"/>
    </xf>
    <xf numFmtId="0" fontId="28" fillId="2" borderId="14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center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ht="36.96" customHeight="1">
      <c r="AR2"/>
      <c r="BS2" s="13" t="s">
        <v>6</v>
      </c>
      <c r="BT2" s="13" t="s">
        <v>7</v>
      </c>
    </row>
    <row r="3" ht="6.96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ht="24.96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ht="36.96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ht="18.48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27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ht="6.96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ht="12" customHeight="1">
      <c r="B13" s="17"/>
      <c r="C13" s="18"/>
      <c r="D13" s="28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29</v>
      </c>
      <c r="AO13" s="18"/>
      <c r="AP13" s="18"/>
      <c r="AQ13" s="18"/>
      <c r="AR13" s="16"/>
      <c r="BE13" s="27"/>
      <c r="BS13" s="13" t="s">
        <v>6</v>
      </c>
    </row>
    <row r="14">
      <c r="B14" s="17"/>
      <c r="C14" s="18"/>
      <c r="D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L14" s="18"/>
      <c r="AM14" s="18"/>
      <c r="AN14" s="30" t="s">
        <v>29</v>
      </c>
      <c r="AO14" s="18"/>
      <c r="AP14" s="18"/>
      <c r="AQ14" s="18"/>
      <c r="AR14" s="16"/>
      <c r="BE14" s="27"/>
      <c r="BS14" s="13" t="s">
        <v>6</v>
      </c>
    </row>
    <row r="15" ht="6.96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ht="12" customHeight="1">
      <c r="B16" s="17"/>
      <c r="C16" s="18"/>
      <c r="D16" s="28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ht="18.48" customHeight="1">
      <c r="B17" s="17"/>
      <c r="C17" s="18"/>
      <c r="D17" s="18"/>
      <c r="E17" s="23" t="s">
        <v>31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27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32</v>
      </c>
    </row>
    <row r="18" ht="6.96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ht="12" customHeight="1">
      <c r="B19" s="17"/>
      <c r="C19" s="18"/>
      <c r="D19" s="28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ht="18.48" customHeight="1">
      <c r="B20" s="17"/>
      <c r="C20" s="18"/>
      <c r="D20" s="18"/>
      <c r="E20" s="23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27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32</v>
      </c>
    </row>
    <row r="21" ht="6.96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ht="12" customHeight="1">
      <c r="B22" s="17"/>
      <c r="C22" s="18"/>
      <c r="D22" s="28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ht="6.96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ht="6.96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="1" customFormat="1" ht="25.92" customHeight="1"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ROUND(AG54,2)</f>
        <v>0</v>
      </c>
      <c r="AL26" s="37"/>
      <c r="AM26" s="37"/>
      <c r="AN26" s="37"/>
      <c r="AO26" s="37"/>
      <c r="AP26" s="35"/>
      <c r="AQ26" s="35"/>
      <c r="AR26" s="39"/>
      <c r="BE26" s="27"/>
    </row>
    <row r="27" s="1" customFormat="1" ht="6.96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27"/>
    </row>
    <row r="28" s="1" customForma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37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38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39</v>
      </c>
      <c r="AL28" s="40"/>
      <c r="AM28" s="40"/>
      <c r="AN28" s="40"/>
      <c r="AO28" s="40"/>
      <c r="AP28" s="35"/>
      <c r="AQ28" s="35"/>
      <c r="AR28" s="39"/>
      <c r="BE28" s="27"/>
    </row>
    <row r="29" s="2" customFormat="1" ht="14.4" customHeight="1">
      <c r="B29" s="41"/>
      <c r="C29" s="42"/>
      <c r="D29" s="28" t="s">
        <v>40</v>
      </c>
      <c r="E29" s="42"/>
      <c r="F29" s="28" t="s">
        <v>41</v>
      </c>
      <c r="G29" s="42"/>
      <c r="H29" s="42"/>
      <c r="I29" s="42"/>
      <c r="J29" s="42"/>
      <c r="K29" s="42"/>
      <c r="L29" s="43">
        <v>0.20999999999999999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ROUND(AZ54, 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ROUND(AV54, 2)</f>
        <v>0</v>
      </c>
      <c r="AL29" s="42"/>
      <c r="AM29" s="42"/>
      <c r="AN29" s="42"/>
      <c r="AO29" s="42"/>
      <c r="AP29" s="42"/>
      <c r="AQ29" s="42"/>
      <c r="AR29" s="45"/>
      <c r="BE29" s="27"/>
    </row>
    <row r="30" s="2" customFormat="1" ht="14.4" customHeight="1">
      <c r="B30" s="41"/>
      <c r="C30" s="42"/>
      <c r="D30" s="42"/>
      <c r="E30" s="42"/>
      <c r="F30" s="28" t="s">
        <v>42</v>
      </c>
      <c r="G30" s="42"/>
      <c r="H30" s="42"/>
      <c r="I30" s="42"/>
      <c r="J30" s="42"/>
      <c r="K30" s="42"/>
      <c r="L30" s="43">
        <v>0.14999999999999999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ROUND(BA54, 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ROUND(AW54, 2)</f>
        <v>0</v>
      </c>
      <c r="AL30" s="42"/>
      <c r="AM30" s="42"/>
      <c r="AN30" s="42"/>
      <c r="AO30" s="42"/>
      <c r="AP30" s="42"/>
      <c r="AQ30" s="42"/>
      <c r="AR30" s="45"/>
      <c r="BE30" s="27"/>
    </row>
    <row r="31" hidden="1" s="2" customFormat="1" ht="14.4" customHeight="1">
      <c r="B31" s="41"/>
      <c r="C31" s="42"/>
      <c r="D31" s="42"/>
      <c r="E31" s="42"/>
      <c r="F31" s="28" t="s">
        <v>43</v>
      </c>
      <c r="G31" s="42"/>
      <c r="H31" s="42"/>
      <c r="I31" s="42"/>
      <c r="J31" s="42"/>
      <c r="K31" s="42"/>
      <c r="L31" s="43">
        <v>0.20999999999999999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ROUND(BB54, 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27"/>
    </row>
    <row r="32" hidden="1" s="2" customFormat="1" ht="14.4" customHeight="1">
      <c r="B32" s="41"/>
      <c r="C32" s="42"/>
      <c r="D32" s="42"/>
      <c r="E32" s="42"/>
      <c r="F32" s="28" t="s">
        <v>44</v>
      </c>
      <c r="G32" s="42"/>
      <c r="H32" s="42"/>
      <c r="I32" s="42"/>
      <c r="J32" s="42"/>
      <c r="K32" s="42"/>
      <c r="L32" s="43">
        <v>0.14999999999999999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ROUND(BC54, 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27"/>
    </row>
    <row r="33" hidden="1" s="2" customFormat="1" ht="14.4" customHeight="1">
      <c r="B33" s="41"/>
      <c r="C33" s="42"/>
      <c r="D33" s="42"/>
      <c r="E33" s="42"/>
      <c r="F33" s="28" t="s">
        <v>45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ROUND(BD54, 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E33" s="27"/>
    </row>
    <row r="34" s="1" customFormat="1" ht="6.96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E34" s="27"/>
    </row>
    <row r="35" s="1" customFormat="1" ht="25.92" customHeight="1">
      <c r="B35" s="34"/>
      <c r="C35" s="46"/>
      <c r="D35" s="47" t="s">
        <v>46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47</v>
      </c>
      <c r="U35" s="48"/>
      <c r="V35" s="48"/>
      <c r="W35" s="48"/>
      <c r="X35" s="50" t="s">
        <v>48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9"/>
    </row>
    <row r="36" s="1" customFormat="1" ht="6.96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="1" customFormat="1" ht="6.96" customHeight="1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39"/>
    </row>
    <row r="41" s="1" customFormat="1" ht="6.96" customHeight="1"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39"/>
    </row>
    <row r="42" s="1" customFormat="1" ht="24.96" customHeight="1">
      <c r="B42" s="34"/>
      <c r="C42" s="19" t="s">
        <v>49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9"/>
    </row>
    <row r="43" s="1" customFormat="1" ht="6.96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9"/>
    </row>
    <row r="44" s="1" customFormat="1" ht="12" customHeight="1">
      <c r="B44" s="34"/>
      <c r="C44" s="28" t="s">
        <v>13</v>
      </c>
      <c r="D44" s="35"/>
      <c r="E44" s="35"/>
      <c r="F44" s="35"/>
      <c r="G44" s="35"/>
      <c r="H44" s="35"/>
      <c r="I44" s="35"/>
      <c r="J44" s="35"/>
      <c r="K44" s="35"/>
      <c r="L44" s="35" t="str">
        <f>K5</f>
        <v>Y276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9"/>
    </row>
    <row r="45" s="3" customFormat="1" ht="36.96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60" t="str">
        <f>K6</f>
        <v>MŠ Alšova - stavební úprava hospodářského pavilovu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61"/>
    </row>
    <row r="46" s="1" customFormat="1" ht="6.96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9"/>
    </row>
    <row r="47" s="1" customFormat="1" ht="12" customHeight="1">
      <c r="B47" s="34"/>
      <c r="C47" s="28" t="s">
        <v>20</v>
      </c>
      <c r="D47" s="35"/>
      <c r="E47" s="35"/>
      <c r="F47" s="35"/>
      <c r="G47" s="35"/>
      <c r="H47" s="35"/>
      <c r="I47" s="35"/>
      <c r="J47" s="35"/>
      <c r="K47" s="35"/>
      <c r="L47" s="62" t="str">
        <f>IF(K8="","",K8)</f>
        <v>Sokolov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22</v>
      </c>
      <c r="AJ47" s="35"/>
      <c r="AK47" s="35"/>
      <c r="AL47" s="35"/>
      <c r="AM47" s="63" t="str">
        <f>IF(AN8= "","",AN8)</f>
        <v>3. 2. 2019</v>
      </c>
      <c r="AN47" s="63"/>
      <c r="AO47" s="35"/>
      <c r="AP47" s="35"/>
      <c r="AQ47" s="35"/>
      <c r="AR47" s="39"/>
    </row>
    <row r="48" s="1" customFormat="1" ht="6.96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9"/>
    </row>
    <row r="49" s="1" customFormat="1" ht="13.65" customHeight="1"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35" t="str">
        <f>IF(E11= "","",E11)</f>
        <v>Město Sokolov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64" t="str">
        <f>IF(E17="","",E17)</f>
        <v>Pařízek Petr</v>
      </c>
      <c r="AN49" s="35"/>
      <c r="AO49" s="35"/>
      <c r="AP49" s="35"/>
      <c r="AQ49" s="35"/>
      <c r="AR49" s="39"/>
      <c r="AS49" s="65" t="s">
        <v>50</v>
      </c>
      <c r="AT49" s="66"/>
      <c r="AU49" s="67"/>
      <c r="AV49" s="67"/>
      <c r="AW49" s="67"/>
      <c r="AX49" s="67"/>
      <c r="AY49" s="67"/>
      <c r="AZ49" s="67"/>
      <c r="BA49" s="67"/>
      <c r="BB49" s="67"/>
      <c r="BC49" s="67"/>
      <c r="BD49" s="68"/>
    </row>
    <row r="50" s="1" customFormat="1" ht="13.65" customHeight="1"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35" t="str">
        <f>IF(E14= 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33</v>
      </c>
      <c r="AJ50" s="35"/>
      <c r="AK50" s="35"/>
      <c r="AL50" s="35"/>
      <c r="AM50" s="64" t="str">
        <f>IF(E20="","",E20)</f>
        <v>Milan Hájek</v>
      </c>
      <c r="AN50" s="35"/>
      <c r="AO50" s="35"/>
      <c r="AP50" s="35"/>
      <c r="AQ50" s="35"/>
      <c r="AR50" s="39"/>
      <c r="AS50" s="69"/>
      <c r="AT50" s="70"/>
      <c r="AU50" s="71"/>
      <c r="AV50" s="71"/>
      <c r="AW50" s="71"/>
      <c r="AX50" s="71"/>
      <c r="AY50" s="71"/>
      <c r="AZ50" s="71"/>
      <c r="BA50" s="71"/>
      <c r="BB50" s="71"/>
      <c r="BC50" s="71"/>
      <c r="BD50" s="72"/>
    </row>
    <row r="51" s="1" customFormat="1" ht="10.8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9"/>
      <c r="AS51" s="73"/>
      <c r="AT51" s="74"/>
      <c r="AU51" s="75"/>
      <c r="AV51" s="75"/>
      <c r="AW51" s="75"/>
      <c r="AX51" s="75"/>
      <c r="AY51" s="75"/>
      <c r="AZ51" s="75"/>
      <c r="BA51" s="75"/>
      <c r="BB51" s="75"/>
      <c r="BC51" s="75"/>
      <c r="BD51" s="76"/>
    </row>
    <row r="52" s="1" customFormat="1" ht="29.28" customHeight="1">
      <c r="B52" s="34"/>
      <c r="C52" s="77" t="s">
        <v>51</v>
      </c>
      <c r="D52" s="78"/>
      <c r="E52" s="78"/>
      <c r="F52" s="78"/>
      <c r="G52" s="78"/>
      <c r="H52" s="79"/>
      <c r="I52" s="80" t="s">
        <v>52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81" t="s">
        <v>53</v>
      </c>
      <c r="AH52" s="78"/>
      <c r="AI52" s="78"/>
      <c r="AJ52" s="78"/>
      <c r="AK52" s="78"/>
      <c r="AL52" s="78"/>
      <c r="AM52" s="78"/>
      <c r="AN52" s="80" t="s">
        <v>54</v>
      </c>
      <c r="AO52" s="78"/>
      <c r="AP52" s="82"/>
      <c r="AQ52" s="83" t="s">
        <v>55</v>
      </c>
      <c r="AR52" s="39"/>
      <c r="AS52" s="84" t="s">
        <v>56</v>
      </c>
      <c r="AT52" s="85" t="s">
        <v>57</v>
      </c>
      <c r="AU52" s="85" t="s">
        <v>58</v>
      </c>
      <c r="AV52" s="85" t="s">
        <v>59</v>
      </c>
      <c r="AW52" s="85" t="s">
        <v>60</v>
      </c>
      <c r="AX52" s="85" t="s">
        <v>61</v>
      </c>
      <c r="AY52" s="85" t="s">
        <v>62</v>
      </c>
      <c r="AZ52" s="85" t="s">
        <v>63</v>
      </c>
      <c r="BA52" s="85" t="s">
        <v>64</v>
      </c>
      <c r="BB52" s="85" t="s">
        <v>65</v>
      </c>
      <c r="BC52" s="85" t="s">
        <v>66</v>
      </c>
      <c r="BD52" s="86" t="s">
        <v>67</v>
      </c>
    </row>
    <row r="53" s="1" customFormat="1" ht="10.8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9"/>
      <c r="AS53" s="87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9"/>
    </row>
    <row r="54" s="4" customFormat="1" ht="32.4" customHeight="1">
      <c r="B54" s="90"/>
      <c r="C54" s="91" t="s">
        <v>68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3">
        <f>ROUND(SUM(AG55:AG60),2)</f>
        <v>0</v>
      </c>
      <c r="AH54" s="93"/>
      <c r="AI54" s="93"/>
      <c r="AJ54" s="93"/>
      <c r="AK54" s="93"/>
      <c r="AL54" s="93"/>
      <c r="AM54" s="93"/>
      <c r="AN54" s="94">
        <f>SUM(AG54,AT54)</f>
        <v>0</v>
      </c>
      <c r="AO54" s="94"/>
      <c r="AP54" s="94"/>
      <c r="AQ54" s="95" t="s">
        <v>1</v>
      </c>
      <c r="AR54" s="96"/>
      <c r="AS54" s="97">
        <f>ROUND(SUM(AS55:AS60),2)</f>
        <v>0</v>
      </c>
      <c r="AT54" s="98">
        <f>ROUND(SUM(AV54:AW54),2)</f>
        <v>0</v>
      </c>
      <c r="AU54" s="99">
        <f>ROUND(SUM(AU55:AU60),5)</f>
        <v>0</v>
      </c>
      <c r="AV54" s="98">
        <f>ROUND(AZ54*L29,2)</f>
        <v>0</v>
      </c>
      <c r="AW54" s="98">
        <f>ROUND(BA54*L30,2)</f>
        <v>0</v>
      </c>
      <c r="AX54" s="98">
        <f>ROUND(BB54*L29,2)</f>
        <v>0</v>
      </c>
      <c r="AY54" s="98">
        <f>ROUND(BC54*L30,2)</f>
        <v>0</v>
      </c>
      <c r="AZ54" s="98">
        <f>ROUND(SUM(AZ55:AZ60),2)</f>
        <v>0</v>
      </c>
      <c r="BA54" s="98">
        <f>ROUND(SUM(BA55:BA60),2)</f>
        <v>0</v>
      </c>
      <c r="BB54" s="98">
        <f>ROUND(SUM(BB55:BB60),2)</f>
        <v>0</v>
      </c>
      <c r="BC54" s="98">
        <f>ROUND(SUM(BC55:BC60),2)</f>
        <v>0</v>
      </c>
      <c r="BD54" s="100">
        <f>ROUND(SUM(BD55:BD60),2)</f>
        <v>0</v>
      </c>
      <c r="BS54" s="101" t="s">
        <v>69</v>
      </c>
      <c r="BT54" s="101" t="s">
        <v>70</v>
      </c>
      <c r="BU54" s="102" t="s">
        <v>71</v>
      </c>
      <c r="BV54" s="101" t="s">
        <v>72</v>
      </c>
      <c r="BW54" s="101" t="s">
        <v>5</v>
      </c>
      <c r="BX54" s="101" t="s">
        <v>73</v>
      </c>
      <c r="CL54" s="101" t="s">
        <v>1</v>
      </c>
    </row>
    <row r="55" s="5" customFormat="1" ht="16.5" customHeight="1">
      <c r="A55" s="103" t="s">
        <v>74</v>
      </c>
      <c r="B55" s="104"/>
      <c r="C55" s="105"/>
      <c r="D55" s="106" t="s">
        <v>75</v>
      </c>
      <c r="E55" s="106"/>
      <c r="F55" s="106"/>
      <c r="G55" s="106"/>
      <c r="H55" s="106"/>
      <c r="I55" s="107"/>
      <c r="J55" s="106" t="s">
        <v>76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8">
        <f>'00 - VRN'!J30</f>
        <v>0</v>
      </c>
      <c r="AH55" s="107"/>
      <c r="AI55" s="107"/>
      <c r="AJ55" s="107"/>
      <c r="AK55" s="107"/>
      <c r="AL55" s="107"/>
      <c r="AM55" s="107"/>
      <c r="AN55" s="108">
        <f>SUM(AG55,AT55)</f>
        <v>0</v>
      </c>
      <c r="AO55" s="107"/>
      <c r="AP55" s="107"/>
      <c r="AQ55" s="109" t="s">
        <v>77</v>
      </c>
      <c r="AR55" s="110"/>
      <c r="AS55" s="111">
        <v>0</v>
      </c>
      <c r="AT55" s="112">
        <f>ROUND(SUM(AV55:AW55),2)</f>
        <v>0</v>
      </c>
      <c r="AU55" s="113">
        <f>'00 - VRN'!P81</f>
        <v>0</v>
      </c>
      <c r="AV55" s="112">
        <f>'00 - VRN'!J33</f>
        <v>0</v>
      </c>
      <c r="AW55" s="112">
        <f>'00 - VRN'!J34</f>
        <v>0</v>
      </c>
      <c r="AX55" s="112">
        <f>'00 - VRN'!J35</f>
        <v>0</v>
      </c>
      <c r="AY55" s="112">
        <f>'00 - VRN'!J36</f>
        <v>0</v>
      </c>
      <c r="AZ55" s="112">
        <f>'00 - VRN'!F33</f>
        <v>0</v>
      </c>
      <c r="BA55" s="112">
        <f>'00 - VRN'!F34</f>
        <v>0</v>
      </c>
      <c r="BB55" s="112">
        <f>'00 - VRN'!F35</f>
        <v>0</v>
      </c>
      <c r="BC55" s="112">
        <f>'00 - VRN'!F36</f>
        <v>0</v>
      </c>
      <c r="BD55" s="114">
        <f>'00 - VRN'!F37</f>
        <v>0</v>
      </c>
      <c r="BT55" s="115" t="s">
        <v>78</v>
      </c>
      <c r="BV55" s="115" t="s">
        <v>72</v>
      </c>
      <c r="BW55" s="115" t="s">
        <v>79</v>
      </c>
      <c r="BX55" s="115" t="s">
        <v>5</v>
      </c>
      <c r="CL55" s="115" t="s">
        <v>1</v>
      </c>
      <c r="CM55" s="115" t="s">
        <v>80</v>
      </c>
    </row>
    <row r="56" s="5" customFormat="1" ht="16.5" customHeight="1">
      <c r="A56" s="103" t="s">
        <v>74</v>
      </c>
      <c r="B56" s="104"/>
      <c r="C56" s="105"/>
      <c r="D56" s="106" t="s">
        <v>81</v>
      </c>
      <c r="E56" s="106"/>
      <c r="F56" s="106"/>
      <c r="G56" s="106"/>
      <c r="H56" s="106"/>
      <c r="I56" s="107"/>
      <c r="J56" s="106" t="s">
        <v>82</v>
      </c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8">
        <f>'10 - Stavební část - bour...'!J30</f>
        <v>0</v>
      </c>
      <c r="AH56" s="107"/>
      <c r="AI56" s="107"/>
      <c r="AJ56" s="107"/>
      <c r="AK56" s="107"/>
      <c r="AL56" s="107"/>
      <c r="AM56" s="107"/>
      <c r="AN56" s="108">
        <f>SUM(AG56,AT56)</f>
        <v>0</v>
      </c>
      <c r="AO56" s="107"/>
      <c r="AP56" s="107"/>
      <c r="AQ56" s="109" t="s">
        <v>77</v>
      </c>
      <c r="AR56" s="110"/>
      <c r="AS56" s="111">
        <v>0</v>
      </c>
      <c r="AT56" s="112">
        <f>ROUND(SUM(AV56:AW56),2)</f>
        <v>0</v>
      </c>
      <c r="AU56" s="113">
        <f>'10 - Stavební část - bour...'!P89</f>
        <v>0</v>
      </c>
      <c r="AV56" s="112">
        <f>'10 - Stavební část - bour...'!J33</f>
        <v>0</v>
      </c>
      <c r="AW56" s="112">
        <f>'10 - Stavební část - bour...'!J34</f>
        <v>0</v>
      </c>
      <c r="AX56" s="112">
        <f>'10 - Stavební část - bour...'!J35</f>
        <v>0</v>
      </c>
      <c r="AY56" s="112">
        <f>'10 - Stavební část - bour...'!J36</f>
        <v>0</v>
      </c>
      <c r="AZ56" s="112">
        <f>'10 - Stavební část - bour...'!F33</f>
        <v>0</v>
      </c>
      <c r="BA56" s="112">
        <f>'10 - Stavební část - bour...'!F34</f>
        <v>0</v>
      </c>
      <c r="BB56" s="112">
        <f>'10 - Stavební část - bour...'!F35</f>
        <v>0</v>
      </c>
      <c r="BC56" s="112">
        <f>'10 - Stavební část - bour...'!F36</f>
        <v>0</v>
      </c>
      <c r="BD56" s="114">
        <f>'10 - Stavební část - bour...'!F37</f>
        <v>0</v>
      </c>
      <c r="BT56" s="115" t="s">
        <v>78</v>
      </c>
      <c r="BV56" s="115" t="s">
        <v>72</v>
      </c>
      <c r="BW56" s="115" t="s">
        <v>83</v>
      </c>
      <c r="BX56" s="115" t="s">
        <v>5</v>
      </c>
      <c r="CL56" s="115" t="s">
        <v>1</v>
      </c>
      <c r="CM56" s="115" t="s">
        <v>80</v>
      </c>
    </row>
    <row r="57" s="5" customFormat="1" ht="16.5" customHeight="1">
      <c r="A57" s="103" t="s">
        <v>74</v>
      </c>
      <c r="B57" s="104"/>
      <c r="C57" s="105"/>
      <c r="D57" s="106" t="s">
        <v>84</v>
      </c>
      <c r="E57" s="106"/>
      <c r="F57" s="106"/>
      <c r="G57" s="106"/>
      <c r="H57" s="106"/>
      <c r="I57" s="107"/>
      <c r="J57" s="106" t="s">
        <v>85</v>
      </c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8">
        <f>'20 - Stavební část - nový...'!J30</f>
        <v>0</v>
      </c>
      <c r="AH57" s="107"/>
      <c r="AI57" s="107"/>
      <c r="AJ57" s="107"/>
      <c r="AK57" s="107"/>
      <c r="AL57" s="107"/>
      <c r="AM57" s="107"/>
      <c r="AN57" s="108">
        <f>SUM(AG57,AT57)</f>
        <v>0</v>
      </c>
      <c r="AO57" s="107"/>
      <c r="AP57" s="107"/>
      <c r="AQ57" s="109" t="s">
        <v>77</v>
      </c>
      <c r="AR57" s="110"/>
      <c r="AS57" s="111">
        <v>0</v>
      </c>
      <c r="AT57" s="112">
        <f>ROUND(SUM(AV57:AW57),2)</f>
        <v>0</v>
      </c>
      <c r="AU57" s="113">
        <f>'20 - Stavební část - nový...'!P96</f>
        <v>0</v>
      </c>
      <c r="AV57" s="112">
        <f>'20 - Stavební část - nový...'!J33</f>
        <v>0</v>
      </c>
      <c r="AW57" s="112">
        <f>'20 - Stavební část - nový...'!J34</f>
        <v>0</v>
      </c>
      <c r="AX57" s="112">
        <f>'20 - Stavební část - nový...'!J35</f>
        <v>0</v>
      </c>
      <c r="AY57" s="112">
        <f>'20 - Stavební část - nový...'!J36</f>
        <v>0</v>
      </c>
      <c r="AZ57" s="112">
        <f>'20 - Stavební část - nový...'!F33</f>
        <v>0</v>
      </c>
      <c r="BA57" s="112">
        <f>'20 - Stavební část - nový...'!F34</f>
        <v>0</v>
      </c>
      <c r="BB57" s="112">
        <f>'20 - Stavební část - nový...'!F35</f>
        <v>0</v>
      </c>
      <c r="BC57" s="112">
        <f>'20 - Stavební část - nový...'!F36</f>
        <v>0</v>
      </c>
      <c r="BD57" s="114">
        <f>'20 - Stavební část - nový...'!F37</f>
        <v>0</v>
      </c>
      <c r="BT57" s="115" t="s">
        <v>78</v>
      </c>
      <c r="BV57" s="115" t="s">
        <v>72</v>
      </c>
      <c r="BW57" s="115" t="s">
        <v>86</v>
      </c>
      <c r="BX57" s="115" t="s">
        <v>5</v>
      </c>
      <c r="CL57" s="115" t="s">
        <v>1</v>
      </c>
      <c r="CM57" s="115" t="s">
        <v>80</v>
      </c>
    </row>
    <row r="58" s="5" customFormat="1" ht="16.5" customHeight="1">
      <c r="A58" s="103" t="s">
        <v>74</v>
      </c>
      <c r="B58" s="104"/>
      <c r="C58" s="105"/>
      <c r="D58" s="106" t="s">
        <v>87</v>
      </c>
      <c r="E58" s="106"/>
      <c r="F58" s="106"/>
      <c r="G58" s="106"/>
      <c r="H58" s="106"/>
      <c r="I58" s="107"/>
      <c r="J58" s="106" t="s">
        <v>88</v>
      </c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8">
        <f>'30 - ZTI'!J30</f>
        <v>0</v>
      </c>
      <c r="AH58" s="107"/>
      <c r="AI58" s="107"/>
      <c r="AJ58" s="107"/>
      <c r="AK58" s="107"/>
      <c r="AL58" s="107"/>
      <c r="AM58" s="107"/>
      <c r="AN58" s="108">
        <f>SUM(AG58,AT58)</f>
        <v>0</v>
      </c>
      <c r="AO58" s="107"/>
      <c r="AP58" s="107"/>
      <c r="AQ58" s="109" t="s">
        <v>77</v>
      </c>
      <c r="AR58" s="110"/>
      <c r="AS58" s="111">
        <v>0</v>
      </c>
      <c r="AT58" s="112">
        <f>ROUND(SUM(AV58:AW58),2)</f>
        <v>0</v>
      </c>
      <c r="AU58" s="113">
        <f>'30 - ZTI'!P88</f>
        <v>0</v>
      </c>
      <c r="AV58" s="112">
        <f>'30 - ZTI'!J33</f>
        <v>0</v>
      </c>
      <c r="AW58" s="112">
        <f>'30 - ZTI'!J34</f>
        <v>0</v>
      </c>
      <c r="AX58" s="112">
        <f>'30 - ZTI'!J35</f>
        <v>0</v>
      </c>
      <c r="AY58" s="112">
        <f>'30 - ZTI'!J36</f>
        <v>0</v>
      </c>
      <c r="AZ58" s="112">
        <f>'30 - ZTI'!F33</f>
        <v>0</v>
      </c>
      <c r="BA58" s="112">
        <f>'30 - ZTI'!F34</f>
        <v>0</v>
      </c>
      <c r="BB58" s="112">
        <f>'30 - ZTI'!F35</f>
        <v>0</v>
      </c>
      <c r="BC58" s="112">
        <f>'30 - ZTI'!F36</f>
        <v>0</v>
      </c>
      <c r="BD58" s="114">
        <f>'30 - ZTI'!F37</f>
        <v>0</v>
      </c>
      <c r="BT58" s="115" t="s">
        <v>78</v>
      </c>
      <c r="BV58" s="115" t="s">
        <v>72</v>
      </c>
      <c r="BW58" s="115" t="s">
        <v>89</v>
      </c>
      <c r="BX58" s="115" t="s">
        <v>5</v>
      </c>
      <c r="CL58" s="115" t="s">
        <v>1</v>
      </c>
      <c r="CM58" s="115" t="s">
        <v>80</v>
      </c>
    </row>
    <row r="59" s="5" customFormat="1" ht="16.5" customHeight="1">
      <c r="A59" s="103" t="s">
        <v>74</v>
      </c>
      <c r="B59" s="104"/>
      <c r="C59" s="105"/>
      <c r="D59" s="106" t="s">
        <v>90</v>
      </c>
      <c r="E59" s="106"/>
      <c r="F59" s="106"/>
      <c r="G59" s="106"/>
      <c r="H59" s="106"/>
      <c r="I59" s="107"/>
      <c r="J59" s="106" t="s">
        <v>91</v>
      </c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8">
        <f>'40 - UT'!J30</f>
        <v>0</v>
      </c>
      <c r="AH59" s="107"/>
      <c r="AI59" s="107"/>
      <c r="AJ59" s="107"/>
      <c r="AK59" s="107"/>
      <c r="AL59" s="107"/>
      <c r="AM59" s="107"/>
      <c r="AN59" s="108">
        <f>SUM(AG59,AT59)</f>
        <v>0</v>
      </c>
      <c r="AO59" s="107"/>
      <c r="AP59" s="107"/>
      <c r="AQ59" s="109" t="s">
        <v>77</v>
      </c>
      <c r="AR59" s="110"/>
      <c r="AS59" s="111">
        <v>0</v>
      </c>
      <c r="AT59" s="112">
        <f>ROUND(SUM(AV59:AW59),2)</f>
        <v>0</v>
      </c>
      <c r="AU59" s="113">
        <f>'40 - UT'!P83</f>
        <v>0</v>
      </c>
      <c r="AV59" s="112">
        <f>'40 - UT'!J33</f>
        <v>0</v>
      </c>
      <c r="AW59" s="112">
        <f>'40 - UT'!J34</f>
        <v>0</v>
      </c>
      <c r="AX59" s="112">
        <f>'40 - UT'!J35</f>
        <v>0</v>
      </c>
      <c r="AY59" s="112">
        <f>'40 - UT'!J36</f>
        <v>0</v>
      </c>
      <c r="AZ59" s="112">
        <f>'40 - UT'!F33</f>
        <v>0</v>
      </c>
      <c r="BA59" s="112">
        <f>'40 - UT'!F34</f>
        <v>0</v>
      </c>
      <c r="BB59" s="112">
        <f>'40 - UT'!F35</f>
        <v>0</v>
      </c>
      <c r="BC59" s="112">
        <f>'40 - UT'!F36</f>
        <v>0</v>
      </c>
      <c r="BD59" s="114">
        <f>'40 - UT'!F37</f>
        <v>0</v>
      </c>
      <c r="BT59" s="115" t="s">
        <v>78</v>
      </c>
      <c r="BV59" s="115" t="s">
        <v>72</v>
      </c>
      <c r="BW59" s="115" t="s">
        <v>92</v>
      </c>
      <c r="BX59" s="115" t="s">
        <v>5</v>
      </c>
      <c r="CL59" s="115" t="s">
        <v>1</v>
      </c>
      <c r="CM59" s="115" t="s">
        <v>80</v>
      </c>
    </row>
    <row r="60" s="5" customFormat="1" ht="16.5" customHeight="1">
      <c r="A60" s="103" t="s">
        <v>74</v>
      </c>
      <c r="B60" s="104"/>
      <c r="C60" s="105"/>
      <c r="D60" s="106" t="s">
        <v>93</v>
      </c>
      <c r="E60" s="106"/>
      <c r="F60" s="106"/>
      <c r="G60" s="106"/>
      <c r="H60" s="106"/>
      <c r="I60" s="107"/>
      <c r="J60" s="106" t="s">
        <v>94</v>
      </c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8">
        <f>'50 - Elektroinstalace'!J30</f>
        <v>0</v>
      </c>
      <c r="AH60" s="107"/>
      <c r="AI60" s="107"/>
      <c r="AJ60" s="107"/>
      <c r="AK60" s="107"/>
      <c r="AL60" s="107"/>
      <c r="AM60" s="107"/>
      <c r="AN60" s="108">
        <f>SUM(AG60,AT60)</f>
        <v>0</v>
      </c>
      <c r="AO60" s="107"/>
      <c r="AP60" s="107"/>
      <c r="AQ60" s="109" t="s">
        <v>77</v>
      </c>
      <c r="AR60" s="110"/>
      <c r="AS60" s="116">
        <v>0</v>
      </c>
      <c r="AT60" s="117">
        <f>ROUND(SUM(AV60:AW60),2)</f>
        <v>0</v>
      </c>
      <c r="AU60" s="118">
        <f>'50 - Elektroinstalace'!P91</f>
        <v>0</v>
      </c>
      <c r="AV60" s="117">
        <f>'50 - Elektroinstalace'!J33</f>
        <v>0</v>
      </c>
      <c r="AW60" s="117">
        <f>'50 - Elektroinstalace'!J34</f>
        <v>0</v>
      </c>
      <c r="AX60" s="117">
        <f>'50 - Elektroinstalace'!J35</f>
        <v>0</v>
      </c>
      <c r="AY60" s="117">
        <f>'50 - Elektroinstalace'!J36</f>
        <v>0</v>
      </c>
      <c r="AZ60" s="117">
        <f>'50 - Elektroinstalace'!F33</f>
        <v>0</v>
      </c>
      <c r="BA60" s="117">
        <f>'50 - Elektroinstalace'!F34</f>
        <v>0</v>
      </c>
      <c r="BB60" s="117">
        <f>'50 - Elektroinstalace'!F35</f>
        <v>0</v>
      </c>
      <c r="BC60" s="117">
        <f>'50 - Elektroinstalace'!F36</f>
        <v>0</v>
      </c>
      <c r="BD60" s="119">
        <f>'50 - Elektroinstalace'!F37</f>
        <v>0</v>
      </c>
      <c r="BT60" s="115" t="s">
        <v>78</v>
      </c>
      <c r="BV60" s="115" t="s">
        <v>72</v>
      </c>
      <c r="BW60" s="115" t="s">
        <v>95</v>
      </c>
      <c r="BX60" s="115" t="s">
        <v>5</v>
      </c>
      <c r="CL60" s="115" t="s">
        <v>1</v>
      </c>
      <c r="CM60" s="115" t="s">
        <v>80</v>
      </c>
    </row>
    <row r="61" s="1" customFormat="1" ht="30" customHeight="1"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9"/>
    </row>
    <row r="62" s="1" customFormat="1" ht="6.96" customHeight="1"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39"/>
    </row>
  </sheetData>
  <sheetProtection sheet="1" formatColumns="0" formatRows="0" objects="1" scenarios="1" spinCount="100000" saltValue="anYupRGHPqevt4mxXlOha7HL61NLLZuAWuAqavzQ+s+Dxq/UTuKW5RG7RRLOb8hZBkN/BaprYED7Js3S/MGlsA==" hashValue="b/FpjLCvx3HUY47KXZJHl71gfPAXjezfe7T1yfd13AQvQpXmvGdP/+tc+qGL8KtVzzj74YRDg6+u1lJnYdQ2Kw==" algorithmName="SHA-512" password="CC35"/>
  <mergeCells count="6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N60:AP60"/>
    <mergeCell ref="AG60:AM60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  <mergeCell ref="D60:H60"/>
    <mergeCell ref="J60:AF60"/>
  </mergeCells>
  <hyperlinks>
    <hyperlink ref="A55" location="'00 - VRN'!C2" display="/"/>
    <hyperlink ref="A56" location="'10 - Stavební část - bour...'!C2" display="/"/>
    <hyperlink ref="A57" location="'20 - Stavební část - nový...'!C2" display="/"/>
    <hyperlink ref="A58" location="'30 - ZTI'!C2" display="/"/>
    <hyperlink ref="A59" location="'40 - UT'!C2" display="/"/>
    <hyperlink ref="A60" location="'50 - Elektroinstalace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0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79</v>
      </c>
    </row>
    <row r="3" ht="6.96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6"/>
      <c r="AT3" s="13" t="s">
        <v>80</v>
      </c>
    </row>
    <row r="4" ht="24.96" customHeight="1">
      <c r="B4" s="16"/>
      <c r="D4" s="124" t="s">
        <v>96</v>
      </c>
      <c r="L4" s="16"/>
      <c r="M4" s="20" t="s">
        <v>10</v>
      </c>
      <c r="AT4" s="13" t="s">
        <v>4</v>
      </c>
    </row>
    <row r="5" ht="6.96" customHeight="1">
      <c r="B5" s="16"/>
      <c r="L5" s="16"/>
    </row>
    <row r="6" ht="12" customHeight="1">
      <c r="B6" s="16"/>
      <c r="D6" s="125" t="s">
        <v>16</v>
      </c>
      <c r="L6" s="16"/>
    </row>
    <row r="7" ht="16.5" customHeight="1">
      <c r="B7" s="16"/>
      <c r="E7" s="126" t="str">
        <f>'Rekapitulace stavby'!K6</f>
        <v>MŠ Alšova - stavební úprava hospodářského pavilovu</v>
      </c>
      <c r="F7" s="125"/>
      <c r="G7" s="125"/>
      <c r="H7" s="125"/>
      <c r="L7" s="16"/>
    </row>
    <row r="8" s="1" customFormat="1" ht="12" customHeight="1">
      <c r="B8" s="39"/>
      <c r="D8" s="125" t="s">
        <v>97</v>
      </c>
      <c r="I8" s="127"/>
      <c r="L8" s="39"/>
    </row>
    <row r="9" s="1" customFormat="1" ht="36.96" customHeight="1">
      <c r="B9" s="39"/>
      <c r="E9" s="128" t="s">
        <v>98</v>
      </c>
      <c r="F9" s="1"/>
      <c r="G9" s="1"/>
      <c r="H9" s="1"/>
      <c r="I9" s="127"/>
      <c r="L9" s="39"/>
    </row>
    <row r="10" s="1" customFormat="1">
      <c r="B10" s="39"/>
      <c r="I10" s="127"/>
      <c r="L10" s="39"/>
    </row>
    <row r="11" s="1" customFormat="1" ht="12" customHeight="1">
      <c r="B11" s="39"/>
      <c r="D11" s="125" t="s">
        <v>18</v>
      </c>
      <c r="F11" s="13" t="s">
        <v>1</v>
      </c>
      <c r="I11" s="129" t="s">
        <v>19</v>
      </c>
      <c r="J11" s="13" t="s">
        <v>1</v>
      </c>
      <c r="L11" s="39"/>
    </row>
    <row r="12" s="1" customFormat="1" ht="12" customHeight="1">
      <c r="B12" s="39"/>
      <c r="D12" s="125" t="s">
        <v>20</v>
      </c>
      <c r="F12" s="13" t="s">
        <v>21</v>
      </c>
      <c r="I12" s="129" t="s">
        <v>22</v>
      </c>
      <c r="J12" s="130" t="str">
        <f>'Rekapitulace stavby'!AN8</f>
        <v>3. 2. 2019</v>
      </c>
      <c r="L12" s="39"/>
    </row>
    <row r="13" s="1" customFormat="1" ht="10.8" customHeight="1">
      <c r="B13" s="39"/>
      <c r="I13" s="127"/>
      <c r="L13" s="39"/>
    </row>
    <row r="14" s="1" customFormat="1" ht="12" customHeight="1">
      <c r="B14" s="39"/>
      <c r="D14" s="125" t="s">
        <v>24</v>
      </c>
      <c r="I14" s="129" t="s">
        <v>25</v>
      </c>
      <c r="J14" s="13" t="s">
        <v>1</v>
      </c>
      <c r="L14" s="39"/>
    </row>
    <row r="15" s="1" customFormat="1" ht="18" customHeight="1">
      <c r="B15" s="39"/>
      <c r="E15" s="13" t="s">
        <v>26</v>
      </c>
      <c r="I15" s="129" t="s">
        <v>27</v>
      </c>
      <c r="J15" s="13" t="s">
        <v>1</v>
      </c>
      <c r="L15" s="39"/>
    </row>
    <row r="16" s="1" customFormat="1" ht="6.96" customHeight="1">
      <c r="B16" s="39"/>
      <c r="I16" s="127"/>
      <c r="L16" s="39"/>
    </row>
    <row r="17" s="1" customFormat="1" ht="12" customHeight="1">
      <c r="B17" s="39"/>
      <c r="D17" s="125" t="s">
        <v>28</v>
      </c>
      <c r="I17" s="129" t="s">
        <v>25</v>
      </c>
      <c r="J17" s="29" t="str">
        <f>'Rekapitulace stavby'!AN13</f>
        <v>Vyplň údaj</v>
      </c>
      <c r="L17" s="39"/>
    </row>
    <row r="18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9" t="s">
        <v>27</v>
      </c>
      <c r="J18" s="29" t="str">
        <f>'Rekapitulace stavby'!AN14</f>
        <v>Vyplň údaj</v>
      </c>
      <c r="L18" s="39"/>
    </row>
    <row r="19" s="1" customFormat="1" ht="6.96" customHeight="1">
      <c r="B19" s="39"/>
      <c r="I19" s="127"/>
      <c r="L19" s="39"/>
    </row>
    <row r="20" s="1" customFormat="1" ht="12" customHeight="1">
      <c r="B20" s="39"/>
      <c r="D20" s="125" t="s">
        <v>30</v>
      </c>
      <c r="I20" s="129" t="s">
        <v>25</v>
      </c>
      <c r="J20" s="13" t="s">
        <v>1</v>
      </c>
      <c r="L20" s="39"/>
    </row>
    <row r="21" s="1" customFormat="1" ht="18" customHeight="1">
      <c r="B21" s="39"/>
      <c r="E21" s="13" t="s">
        <v>31</v>
      </c>
      <c r="I21" s="129" t="s">
        <v>27</v>
      </c>
      <c r="J21" s="13" t="s">
        <v>1</v>
      </c>
      <c r="L21" s="39"/>
    </row>
    <row r="22" s="1" customFormat="1" ht="6.96" customHeight="1">
      <c r="B22" s="39"/>
      <c r="I22" s="127"/>
      <c r="L22" s="39"/>
    </row>
    <row r="23" s="1" customFormat="1" ht="12" customHeight="1">
      <c r="B23" s="39"/>
      <c r="D23" s="125" t="s">
        <v>33</v>
      </c>
      <c r="I23" s="129" t="s">
        <v>25</v>
      </c>
      <c r="J23" s="13" t="s">
        <v>1</v>
      </c>
      <c r="L23" s="39"/>
    </row>
    <row r="24" s="1" customFormat="1" ht="18" customHeight="1">
      <c r="B24" s="39"/>
      <c r="E24" s="13" t="s">
        <v>34</v>
      </c>
      <c r="I24" s="129" t="s">
        <v>27</v>
      </c>
      <c r="J24" s="13" t="s">
        <v>1</v>
      </c>
      <c r="L24" s="39"/>
    </row>
    <row r="25" s="1" customFormat="1" ht="6.96" customHeight="1">
      <c r="B25" s="39"/>
      <c r="I25" s="127"/>
      <c r="L25" s="39"/>
    </row>
    <row r="26" s="1" customFormat="1" ht="12" customHeight="1">
      <c r="B26" s="39"/>
      <c r="D26" s="125" t="s">
        <v>35</v>
      </c>
      <c r="I26" s="127"/>
      <c r="L26" s="39"/>
    </row>
    <row r="27" s="6" customFormat="1" ht="16.5" customHeight="1">
      <c r="B27" s="131"/>
      <c r="E27" s="132" t="s">
        <v>1</v>
      </c>
      <c r="F27" s="132"/>
      <c r="G27" s="132"/>
      <c r="H27" s="132"/>
      <c r="I27" s="133"/>
      <c r="L27" s="131"/>
    </row>
    <row r="28" s="1" customFormat="1" ht="6.96" customHeight="1">
      <c r="B28" s="39"/>
      <c r="I28" s="127"/>
      <c r="L28" s="39"/>
    </row>
    <row r="29" s="1" customFormat="1" ht="6.96" customHeight="1">
      <c r="B29" s="39"/>
      <c r="D29" s="67"/>
      <c r="E29" s="67"/>
      <c r="F29" s="67"/>
      <c r="G29" s="67"/>
      <c r="H29" s="67"/>
      <c r="I29" s="134"/>
      <c r="J29" s="67"/>
      <c r="K29" s="67"/>
      <c r="L29" s="39"/>
    </row>
    <row r="30" s="1" customFormat="1" ht="25.44" customHeight="1">
      <c r="B30" s="39"/>
      <c r="D30" s="135" t="s">
        <v>36</v>
      </c>
      <c r="I30" s="127"/>
      <c r="J30" s="136">
        <f>ROUND(J81, 2)</f>
        <v>0</v>
      </c>
      <c r="L30" s="39"/>
    </row>
    <row r="31" s="1" customFormat="1" ht="6.96" customHeight="1">
      <c r="B31" s="39"/>
      <c r="D31" s="67"/>
      <c r="E31" s="67"/>
      <c r="F31" s="67"/>
      <c r="G31" s="67"/>
      <c r="H31" s="67"/>
      <c r="I31" s="134"/>
      <c r="J31" s="67"/>
      <c r="K31" s="67"/>
      <c r="L31" s="39"/>
    </row>
    <row r="32" s="1" customFormat="1" ht="14.4" customHeight="1">
      <c r="B32" s="39"/>
      <c r="F32" s="137" t="s">
        <v>38</v>
      </c>
      <c r="I32" s="138" t="s">
        <v>37</v>
      </c>
      <c r="J32" s="137" t="s">
        <v>39</v>
      </c>
      <c r="L32" s="39"/>
    </row>
    <row r="33" s="1" customFormat="1" ht="14.4" customHeight="1">
      <c r="B33" s="39"/>
      <c r="D33" s="125" t="s">
        <v>40</v>
      </c>
      <c r="E33" s="125" t="s">
        <v>41</v>
      </c>
      <c r="F33" s="139">
        <f>ROUND((SUM(BE81:BE90)),  2)</f>
        <v>0</v>
      </c>
      <c r="I33" s="140">
        <v>0.20999999999999999</v>
      </c>
      <c r="J33" s="139">
        <f>ROUND(((SUM(BE81:BE90))*I33),  2)</f>
        <v>0</v>
      </c>
      <c r="L33" s="39"/>
    </row>
    <row r="34" s="1" customFormat="1" ht="14.4" customHeight="1">
      <c r="B34" s="39"/>
      <c r="E34" s="125" t="s">
        <v>42</v>
      </c>
      <c r="F34" s="139">
        <f>ROUND((SUM(BF81:BF90)),  2)</f>
        <v>0</v>
      </c>
      <c r="I34" s="140">
        <v>0.14999999999999999</v>
      </c>
      <c r="J34" s="139">
        <f>ROUND(((SUM(BF81:BF90))*I34),  2)</f>
        <v>0</v>
      </c>
      <c r="L34" s="39"/>
    </row>
    <row r="35" hidden="1" s="1" customFormat="1" ht="14.4" customHeight="1">
      <c r="B35" s="39"/>
      <c r="E35" s="125" t="s">
        <v>43</v>
      </c>
      <c r="F35" s="139">
        <f>ROUND((SUM(BG81:BG90)),  2)</f>
        <v>0</v>
      </c>
      <c r="I35" s="140">
        <v>0.20999999999999999</v>
      </c>
      <c r="J35" s="139">
        <f>0</f>
        <v>0</v>
      </c>
      <c r="L35" s="39"/>
    </row>
    <row r="36" hidden="1" s="1" customFormat="1" ht="14.4" customHeight="1">
      <c r="B36" s="39"/>
      <c r="E36" s="125" t="s">
        <v>44</v>
      </c>
      <c r="F36" s="139">
        <f>ROUND((SUM(BH81:BH90)),  2)</f>
        <v>0</v>
      </c>
      <c r="I36" s="140">
        <v>0.14999999999999999</v>
      </c>
      <c r="J36" s="139">
        <f>0</f>
        <v>0</v>
      </c>
      <c r="L36" s="39"/>
    </row>
    <row r="37" hidden="1" s="1" customFormat="1" ht="14.4" customHeight="1">
      <c r="B37" s="39"/>
      <c r="E37" s="125" t="s">
        <v>45</v>
      </c>
      <c r="F37" s="139">
        <f>ROUND((SUM(BI81:BI90)),  2)</f>
        <v>0</v>
      </c>
      <c r="I37" s="140">
        <v>0</v>
      </c>
      <c r="J37" s="139">
        <f>0</f>
        <v>0</v>
      </c>
      <c r="L37" s="39"/>
    </row>
    <row r="38" s="1" customFormat="1" ht="6.96" customHeight="1">
      <c r="B38" s="39"/>
      <c r="I38" s="127"/>
      <c r="L38" s="39"/>
    </row>
    <row r="39" s="1" customFormat="1" ht="25.44" customHeight="1">
      <c r="B39" s="39"/>
      <c r="C39" s="141"/>
      <c r="D39" s="142" t="s">
        <v>46</v>
      </c>
      <c r="E39" s="143"/>
      <c r="F39" s="143"/>
      <c r="G39" s="144" t="s">
        <v>47</v>
      </c>
      <c r="H39" s="145" t="s">
        <v>48</v>
      </c>
      <c r="I39" s="146"/>
      <c r="J39" s="147">
        <f>SUM(J30:J37)</f>
        <v>0</v>
      </c>
      <c r="K39" s="148"/>
      <c r="L39" s="39"/>
    </row>
    <row r="40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39"/>
    </row>
    <row r="44" s="1" customFormat="1" ht="6.96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39"/>
    </row>
    <row r="45" s="1" customFormat="1" ht="24.96" customHeight="1">
      <c r="B45" s="34"/>
      <c r="C45" s="19" t="s">
        <v>99</v>
      </c>
      <c r="D45" s="35"/>
      <c r="E45" s="35"/>
      <c r="F45" s="35"/>
      <c r="G45" s="35"/>
      <c r="H45" s="35"/>
      <c r="I45" s="127"/>
      <c r="J45" s="35"/>
      <c r="K45" s="35"/>
      <c r="L45" s="39"/>
    </row>
    <row r="46" s="1" customFormat="1" ht="6.96" customHeight="1">
      <c r="B46" s="34"/>
      <c r="C46" s="35"/>
      <c r="D46" s="35"/>
      <c r="E46" s="35"/>
      <c r="F46" s="35"/>
      <c r="G46" s="35"/>
      <c r="H46" s="35"/>
      <c r="I46" s="127"/>
      <c r="J46" s="35"/>
      <c r="K46" s="35"/>
      <c r="L46" s="39"/>
    </row>
    <row r="47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7"/>
      <c r="J47" s="35"/>
      <c r="K47" s="35"/>
      <c r="L47" s="39"/>
    </row>
    <row r="48" s="1" customFormat="1" ht="16.5" customHeight="1">
      <c r="B48" s="34"/>
      <c r="C48" s="35"/>
      <c r="D48" s="35"/>
      <c r="E48" s="155" t="str">
        <f>E7</f>
        <v>MŠ Alšova - stavební úprava hospodářského pavilovu</v>
      </c>
      <c r="F48" s="28"/>
      <c r="G48" s="28"/>
      <c r="H48" s="28"/>
      <c r="I48" s="127"/>
      <c r="J48" s="35"/>
      <c r="K48" s="35"/>
      <c r="L48" s="39"/>
    </row>
    <row r="49" s="1" customFormat="1" ht="12" customHeight="1">
      <c r="B49" s="34"/>
      <c r="C49" s="28" t="s">
        <v>97</v>
      </c>
      <c r="D49" s="35"/>
      <c r="E49" s="35"/>
      <c r="F49" s="35"/>
      <c r="G49" s="35"/>
      <c r="H49" s="35"/>
      <c r="I49" s="127"/>
      <c r="J49" s="35"/>
      <c r="K49" s="35"/>
      <c r="L49" s="39"/>
    </row>
    <row r="50" s="1" customFormat="1" ht="16.5" customHeight="1">
      <c r="B50" s="34"/>
      <c r="C50" s="35"/>
      <c r="D50" s="35"/>
      <c r="E50" s="60" t="str">
        <f>E9</f>
        <v>00 - VRN</v>
      </c>
      <c r="F50" s="35"/>
      <c r="G50" s="35"/>
      <c r="H50" s="35"/>
      <c r="I50" s="127"/>
      <c r="J50" s="35"/>
      <c r="K50" s="35"/>
      <c r="L50" s="39"/>
    </row>
    <row r="51" s="1" customFormat="1" ht="6.96" customHeight="1">
      <c r="B51" s="34"/>
      <c r="C51" s="35"/>
      <c r="D51" s="35"/>
      <c r="E51" s="35"/>
      <c r="F51" s="35"/>
      <c r="G51" s="35"/>
      <c r="H51" s="35"/>
      <c r="I51" s="127"/>
      <c r="J51" s="35"/>
      <c r="K51" s="35"/>
      <c r="L51" s="39"/>
    </row>
    <row r="52" s="1" customFormat="1" ht="12" customHeight="1">
      <c r="B52" s="34"/>
      <c r="C52" s="28" t="s">
        <v>20</v>
      </c>
      <c r="D52" s="35"/>
      <c r="E52" s="35"/>
      <c r="F52" s="23" t="str">
        <f>F12</f>
        <v>Sokolov</v>
      </c>
      <c r="G52" s="35"/>
      <c r="H52" s="35"/>
      <c r="I52" s="129" t="s">
        <v>22</v>
      </c>
      <c r="J52" s="63" t="str">
        <f>IF(J12="","",J12)</f>
        <v>3. 2. 2019</v>
      </c>
      <c r="K52" s="35"/>
      <c r="L52" s="39"/>
    </row>
    <row r="53" s="1" customFormat="1" ht="6.96" customHeight="1">
      <c r="B53" s="34"/>
      <c r="C53" s="35"/>
      <c r="D53" s="35"/>
      <c r="E53" s="35"/>
      <c r="F53" s="35"/>
      <c r="G53" s="35"/>
      <c r="H53" s="35"/>
      <c r="I53" s="127"/>
      <c r="J53" s="35"/>
      <c r="K53" s="35"/>
      <c r="L53" s="39"/>
    </row>
    <row r="54" s="1" customFormat="1" ht="13.65" customHeight="1">
      <c r="B54" s="34"/>
      <c r="C54" s="28" t="s">
        <v>24</v>
      </c>
      <c r="D54" s="35"/>
      <c r="E54" s="35"/>
      <c r="F54" s="23" t="str">
        <f>E15</f>
        <v>Město Sokolov</v>
      </c>
      <c r="G54" s="35"/>
      <c r="H54" s="35"/>
      <c r="I54" s="129" t="s">
        <v>30</v>
      </c>
      <c r="J54" s="32" t="str">
        <f>E21</f>
        <v>Pařízek Petr</v>
      </c>
      <c r="K54" s="35"/>
      <c r="L54" s="39"/>
    </row>
    <row r="55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9" t="s">
        <v>33</v>
      </c>
      <c r="J55" s="32" t="str">
        <f>E24</f>
        <v>Milan Hájek</v>
      </c>
      <c r="K55" s="35"/>
      <c r="L55" s="39"/>
    </row>
    <row r="56" s="1" customFormat="1" ht="10.32" customHeight="1">
      <c r="B56" s="34"/>
      <c r="C56" s="35"/>
      <c r="D56" s="35"/>
      <c r="E56" s="35"/>
      <c r="F56" s="35"/>
      <c r="G56" s="35"/>
      <c r="H56" s="35"/>
      <c r="I56" s="127"/>
      <c r="J56" s="35"/>
      <c r="K56" s="35"/>
      <c r="L56" s="39"/>
    </row>
    <row r="57" s="1" customFormat="1" ht="29.28" customHeight="1">
      <c r="B57" s="34"/>
      <c r="C57" s="156" t="s">
        <v>100</v>
      </c>
      <c r="D57" s="157"/>
      <c r="E57" s="157"/>
      <c r="F57" s="157"/>
      <c r="G57" s="157"/>
      <c r="H57" s="157"/>
      <c r="I57" s="158"/>
      <c r="J57" s="159" t="s">
        <v>101</v>
      </c>
      <c r="K57" s="157"/>
      <c r="L57" s="39"/>
    </row>
    <row r="58" s="1" customFormat="1" ht="10.32" customHeight="1">
      <c r="B58" s="34"/>
      <c r="C58" s="35"/>
      <c r="D58" s="35"/>
      <c r="E58" s="35"/>
      <c r="F58" s="35"/>
      <c r="G58" s="35"/>
      <c r="H58" s="35"/>
      <c r="I58" s="127"/>
      <c r="J58" s="35"/>
      <c r="K58" s="35"/>
      <c r="L58" s="39"/>
    </row>
    <row r="59" s="1" customFormat="1" ht="22.8" customHeight="1">
      <c r="B59" s="34"/>
      <c r="C59" s="160" t="s">
        <v>102</v>
      </c>
      <c r="D59" s="35"/>
      <c r="E59" s="35"/>
      <c r="F59" s="35"/>
      <c r="G59" s="35"/>
      <c r="H59" s="35"/>
      <c r="I59" s="127"/>
      <c r="J59" s="94">
        <f>J81</f>
        <v>0</v>
      </c>
      <c r="K59" s="35"/>
      <c r="L59" s="39"/>
      <c r="AU59" s="13" t="s">
        <v>103</v>
      </c>
    </row>
    <row r="60" s="7" customFormat="1" ht="24.96" customHeight="1">
      <c r="B60" s="161"/>
      <c r="C60" s="162"/>
      <c r="D60" s="163" t="s">
        <v>104</v>
      </c>
      <c r="E60" s="164"/>
      <c r="F60" s="164"/>
      <c r="G60" s="164"/>
      <c r="H60" s="164"/>
      <c r="I60" s="165"/>
      <c r="J60" s="166">
        <f>J82</f>
        <v>0</v>
      </c>
      <c r="K60" s="162"/>
      <c r="L60" s="167"/>
    </row>
    <row r="61" s="8" customFormat="1" ht="19.92" customHeight="1">
      <c r="B61" s="168"/>
      <c r="C61" s="169"/>
      <c r="D61" s="170" t="s">
        <v>105</v>
      </c>
      <c r="E61" s="171"/>
      <c r="F61" s="171"/>
      <c r="G61" s="171"/>
      <c r="H61" s="171"/>
      <c r="I61" s="172"/>
      <c r="J61" s="173">
        <f>J83</f>
        <v>0</v>
      </c>
      <c r="K61" s="169"/>
      <c r="L61" s="174"/>
    </row>
    <row r="62" s="1" customFormat="1" ht="21.84" customHeight="1">
      <c r="B62" s="34"/>
      <c r="C62" s="35"/>
      <c r="D62" s="35"/>
      <c r="E62" s="35"/>
      <c r="F62" s="35"/>
      <c r="G62" s="35"/>
      <c r="H62" s="35"/>
      <c r="I62" s="127"/>
      <c r="J62" s="35"/>
      <c r="K62" s="35"/>
      <c r="L62" s="39"/>
    </row>
    <row r="63" s="1" customFormat="1" ht="6.96" customHeight="1">
      <c r="B63" s="53"/>
      <c r="C63" s="54"/>
      <c r="D63" s="54"/>
      <c r="E63" s="54"/>
      <c r="F63" s="54"/>
      <c r="G63" s="54"/>
      <c r="H63" s="54"/>
      <c r="I63" s="151"/>
      <c r="J63" s="54"/>
      <c r="K63" s="54"/>
      <c r="L63" s="39"/>
    </row>
    <row r="67" s="1" customFormat="1" ht="6.96" customHeight="1">
      <c r="B67" s="55"/>
      <c r="C67" s="56"/>
      <c r="D67" s="56"/>
      <c r="E67" s="56"/>
      <c r="F67" s="56"/>
      <c r="G67" s="56"/>
      <c r="H67" s="56"/>
      <c r="I67" s="154"/>
      <c r="J67" s="56"/>
      <c r="K67" s="56"/>
      <c r="L67" s="39"/>
    </row>
    <row r="68" s="1" customFormat="1" ht="24.96" customHeight="1">
      <c r="B68" s="34"/>
      <c r="C68" s="19" t="s">
        <v>106</v>
      </c>
      <c r="D68" s="35"/>
      <c r="E68" s="35"/>
      <c r="F68" s="35"/>
      <c r="G68" s="35"/>
      <c r="H68" s="35"/>
      <c r="I68" s="127"/>
      <c r="J68" s="35"/>
      <c r="K68" s="35"/>
      <c r="L68" s="39"/>
    </row>
    <row r="69" s="1" customFormat="1" ht="6.96" customHeight="1">
      <c r="B69" s="34"/>
      <c r="C69" s="35"/>
      <c r="D69" s="35"/>
      <c r="E69" s="35"/>
      <c r="F69" s="35"/>
      <c r="G69" s="35"/>
      <c r="H69" s="35"/>
      <c r="I69" s="127"/>
      <c r="J69" s="35"/>
      <c r="K69" s="35"/>
      <c r="L69" s="39"/>
    </row>
    <row r="70" s="1" customFormat="1" ht="12" customHeight="1">
      <c r="B70" s="34"/>
      <c r="C70" s="28" t="s">
        <v>16</v>
      </c>
      <c r="D70" s="35"/>
      <c r="E70" s="35"/>
      <c r="F70" s="35"/>
      <c r="G70" s="35"/>
      <c r="H70" s="35"/>
      <c r="I70" s="127"/>
      <c r="J70" s="35"/>
      <c r="K70" s="35"/>
      <c r="L70" s="39"/>
    </row>
    <row r="71" s="1" customFormat="1" ht="16.5" customHeight="1">
      <c r="B71" s="34"/>
      <c r="C71" s="35"/>
      <c r="D71" s="35"/>
      <c r="E71" s="155" t="str">
        <f>E7</f>
        <v>MŠ Alšova - stavební úprava hospodářského pavilovu</v>
      </c>
      <c r="F71" s="28"/>
      <c r="G71" s="28"/>
      <c r="H71" s="28"/>
      <c r="I71" s="127"/>
      <c r="J71" s="35"/>
      <c r="K71" s="35"/>
      <c r="L71" s="39"/>
    </row>
    <row r="72" s="1" customFormat="1" ht="12" customHeight="1">
      <c r="B72" s="34"/>
      <c r="C72" s="28" t="s">
        <v>97</v>
      </c>
      <c r="D72" s="35"/>
      <c r="E72" s="35"/>
      <c r="F72" s="35"/>
      <c r="G72" s="35"/>
      <c r="H72" s="35"/>
      <c r="I72" s="127"/>
      <c r="J72" s="35"/>
      <c r="K72" s="35"/>
      <c r="L72" s="39"/>
    </row>
    <row r="73" s="1" customFormat="1" ht="16.5" customHeight="1">
      <c r="B73" s="34"/>
      <c r="C73" s="35"/>
      <c r="D73" s="35"/>
      <c r="E73" s="60" t="str">
        <f>E9</f>
        <v>00 - VRN</v>
      </c>
      <c r="F73" s="35"/>
      <c r="G73" s="35"/>
      <c r="H73" s="35"/>
      <c r="I73" s="127"/>
      <c r="J73" s="35"/>
      <c r="K73" s="35"/>
      <c r="L73" s="39"/>
    </row>
    <row r="74" s="1" customFormat="1" ht="6.96" customHeight="1">
      <c r="B74" s="34"/>
      <c r="C74" s="35"/>
      <c r="D74" s="35"/>
      <c r="E74" s="35"/>
      <c r="F74" s="35"/>
      <c r="G74" s="35"/>
      <c r="H74" s="35"/>
      <c r="I74" s="127"/>
      <c r="J74" s="35"/>
      <c r="K74" s="35"/>
      <c r="L74" s="39"/>
    </row>
    <row r="75" s="1" customFormat="1" ht="12" customHeight="1">
      <c r="B75" s="34"/>
      <c r="C75" s="28" t="s">
        <v>20</v>
      </c>
      <c r="D75" s="35"/>
      <c r="E75" s="35"/>
      <c r="F75" s="23" t="str">
        <f>F12</f>
        <v>Sokolov</v>
      </c>
      <c r="G75" s="35"/>
      <c r="H75" s="35"/>
      <c r="I75" s="129" t="s">
        <v>22</v>
      </c>
      <c r="J75" s="63" t="str">
        <f>IF(J12="","",J12)</f>
        <v>3. 2. 2019</v>
      </c>
      <c r="K75" s="35"/>
      <c r="L75" s="39"/>
    </row>
    <row r="76" s="1" customFormat="1" ht="6.96" customHeight="1">
      <c r="B76" s="34"/>
      <c r="C76" s="35"/>
      <c r="D76" s="35"/>
      <c r="E76" s="35"/>
      <c r="F76" s="35"/>
      <c r="G76" s="35"/>
      <c r="H76" s="35"/>
      <c r="I76" s="127"/>
      <c r="J76" s="35"/>
      <c r="K76" s="35"/>
      <c r="L76" s="39"/>
    </row>
    <row r="77" s="1" customFormat="1" ht="13.65" customHeight="1">
      <c r="B77" s="34"/>
      <c r="C77" s="28" t="s">
        <v>24</v>
      </c>
      <c r="D77" s="35"/>
      <c r="E77" s="35"/>
      <c r="F77" s="23" t="str">
        <f>E15</f>
        <v>Město Sokolov</v>
      </c>
      <c r="G77" s="35"/>
      <c r="H77" s="35"/>
      <c r="I77" s="129" t="s">
        <v>30</v>
      </c>
      <c r="J77" s="32" t="str">
        <f>E21</f>
        <v>Pařízek Petr</v>
      </c>
      <c r="K77" s="35"/>
      <c r="L77" s="39"/>
    </row>
    <row r="78" s="1" customFormat="1" ht="13.65" customHeight="1">
      <c r="B78" s="34"/>
      <c r="C78" s="28" t="s">
        <v>28</v>
      </c>
      <c r="D78" s="35"/>
      <c r="E78" s="35"/>
      <c r="F78" s="23" t="str">
        <f>IF(E18="","",E18)</f>
        <v>Vyplň údaj</v>
      </c>
      <c r="G78" s="35"/>
      <c r="H78" s="35"/>
      <c r="I78" s="129" t="s">
        <v>33</v>
      </c>
      <c r="J78" s="32" t="str">
        <f>E24</f>
        <v>Milan Hájek</v>
      </c>
      <c r="K78" s="35"/>
      <c r="L78" s="39"/>
    </row>
    <row r="79" s="1" customFormat="1" ht="10.32" customHeight="1">
      <c r="B79" s="34"/>
      <c r="C79" s="35"/>
      <c r="D79" s="35"/>
      <c r="E79" s="35"/>
      <c r="F79" s="35"/>
      <c r="G79" s="35"/>
      <c r="H79" s="35"/>
      <c r="I79" s="127"/>
      <c r="J79" s="35"/>
      <c r="K79" s="35"/>
      <c r="L79" s="39"/>
    </row>
    <row r="80" s="9" customFormat="1" ht="29.28" customHeight="1">
      <c r="B80" s="175"/>
      <c r="C80" s="176" t="s">
        <v>107</v>
      </c>
      <c r="D80" s="177" t="s">
        <v>55</v>
      </c>
      <c r="E80" s="177" t="s">
        <v>51</v>
      </c>
      <c r="F80" s="177" t="s">
        <v>52</v>
      </c>
      <c r="G80" s="177" t="s">
        <v>108</v>
      </c>
      <c r="H80" s="177" t="s">
        <v>109</v>
      </c>
      <c r="I80" s="178" t="s">
        <v>110</v>
      </c>
      <c r="J80" s="177" t="s">
        <v>101</v>
      </c>
      <c r="K80" s="179" t="s">
        <v>111</v>
      </c>
      <c r="L80" s="180"/>
      <c r="M80" s="84" t="s">
        <v>1</v>
      </c>
      <c r="N80" s="85" t="s">
        <v>40</v>
      </c>
      <c r="O80" s="85" t="s">
        <v>112</v>
      </c>
      <c r="P80" s="85" t="s">
        <v>113</v>
      </c>
      <c r="Q80" s="85" t="s">
        <v>114</v>
      </c>
      <c r="R80" s="85" t="s">
        <v>115</v>
      </c>
      <c r="S80" s="85" t="s">
        <v>116</v>
      </c>
      <c r="T80" s="86" t="s">
        <v>117</v>
      </c>
    </row>
    <row r="81" s="1" customFormat="1" ht="22.8" customHeight="1">
      <c r="B81" s="34"/>
      <c r="C81" s="91" t="s">
        <v>118</v>
      </c>
      <c r="D81" s="35"/>
      <c r="E81" s="35"/>
      <c r="F81" s="35"/>
      <c r="G81" s="35"/>
      <c r="H81" s="35"/>
      <c r="I81" s="127"/>
      <c r="J81" s="181">
        <f>BK81</f>
        <v>0</v>
      </c>
      <c r="K81" s="35"/>
      <c r="L81" s="39"/>
      <c r="M81" s="87"/>
      <c r="N81" s="88"/>
      <c r="O81" s="88"/>
      <c r="P81" s="182">
        <f>P82</f>
        <v>0</v>
      </c>
      <c r="Q81" s="88"/>
      <c r="R81" s="182">
        <f>R82</f>
        <v>0</v>
      </c>
      <c r="S81" s="88"/>
      <c r="T81" s="183">
        <f>T82</f>
        <v>0</v>
      </c>
      <c r="AT81" s="13" t="s">
        <v>69</v>
      </c>
      <c r="AU81" s="13" t="s">
        <v>103</v>
      </c>
      <c r="BK81" s="184">
        <f>BK82</f>
        <v>0</v>
      </c>
    </row>
    <row r="82" s="10" customFormat="1" ht="25.92" customHeight="1">
      <c r="B82" s="185"/>
      <c r="C82" s="186"/>
      <c r="D82" s="187" t="s">
        <v>69</v>
      </c>
      <c r="E82" s="188" t="s">
        <v>119</v>
      </c>
      <c r="F82" s="188" t="s">
        <v>120</v>
      </c>
      <c r="G82" s="186"/>
      <c r="H82" s="186"/>
      <c r="I82" s="189"/>
      <c r="J82" s="190">
        <f>BK82</f>
        <v>0</v>
      </c>
      <c r="K82" s="186"/>
      <c r="L82" s="191"/>
      <c r="M82" s="192"/>
      <c r="N82" s="193"/>
      <c r="O82" s="193"/>
      <c r="P82" s="194">
        <f>P83</f>
        <v>0</v>
      </c>
      <c r="Q82" s="193"/>
      <c r="R82" s="194">
        <f>R83</f>
        <v>0</v>
      </c>
      <c r="S82" s="193"/>
      <c r="T82" s="195">
        <f>T83</f>
        <v>0</v>
      </c>
      <c r="AR82" s="196" t="s">
        <v>121</v>
      </c>
      <c r="AT82" s="197" t="s">
        <v>69</v>
      </c>
      <c r="AU82" s="197" t="s">
        <v>70</v>
      </c>
      <c r="AY82" s="196" t="s">
        <v>122</v>
      </c>
      <c r="BK82" s="198">
        <f>BK83</f>
        <v>0</v>
      </c>
    </row>
    <row r="83" s="10" customFormat="1" ht="22.8" customHeight="1">
      <c r="B83" s="185"/>
      <c r="C83" s="186"/>
      <c r="D83" s="187" t="s">
        <v>69</v>
      </c>
      <c r="E83" s="199" t="s">
        <v>76</v>
      </c>
      <c r="F83" s="199" t="s">
        <v>123</v>
      </c>
      <c r="G83" s="186"/>
      <c r="H83" s="186"/>
      <c r="I83" s="189"/>
      <c r="J83" s="200">
        <f>BK83</f>
        <v>0</v>
      </c>
      <c r="K83" s="186"/>
      <c r="L83" s="191"/>
      <c r="M83" s="192"/>
      <c r="N83" s="193"/>
      <c r="O83" s="193"/>
      <c r="P83" s="194">
        <f>SUM(P84:P90)</f>
        <v>0</v>
      </c>
      <c r="Q83" s="193"/>
      <c r="R83" s="194">
        <f>SUM(R84:R90)</f>
        <v>0</v>
      </c>
      <c r="S83" s="193"/>
      <c r="T83" s="195">
        <f>SUM(T84:T90)</f>
        <v>0</v>
      </c>
      <c r="AR83" s="196" t="s">
        <v>121</v>
      </c>
      <c r="AT83" s="197" t="s">
        <v>69</v>
      </c>
      <c r="AU83" s="197" t="s">
        <v>78</v>
      </c>
      <c r="AY83" s="196" t="s">
        <v>122</v>
      </c>
      <c r="BK83" s="198">
        <f>SUM(BK84:BK90)</f>
        <v>0</v>
      </c>
    </row>
    <row r="84" s="1" customFormat="1" ht="16.5" customHeight="1">
      <c r="B84" s="34"/>
      <c r="C84" s="201" t="s">
        <v>80</v>
      </c>
      <c r="D84" s="201" t="s">
        <v>124</v>
      </c>
      <c r="E84" s="202" t="s">
        <v>125</v>
      </c>
      <c r="F84" s="203" t="s">
        <v>126</v>
      </c>
      <c r="G84" s="204" t="s">
        <v>127</v>
      </c>
      <c r="H84" s="205">
        <v>1</v>
      </c>
      <c r="I84" s="206"/>
      <c r="J84" s="207">
        <f>ROUND(I84*H84,2)</f>
        <v>0</v>
      </c>
      <c r="K84" s="203" t="s">
        <v>1</v>
      </c>
      <c r="L84" s="39"/>
      <c r="M84" s="208" t="s">
        <v>1</v>
      </c>
      <c r="N84" s="209" t="s">
        <v>41</v>
      </c>
      <c r="O84" s="75"/>
      <c r="P84" s="210">
        <f>O84*H84</f>
        <v>0</v>
      </c>
      <c r="Q84" s="210">
        <v>0</v>
      </c>
      <c r="R84" s="210">
        <f>Q84*H84</f>
        <v>0</v>
      </c>
      <c r="S84" s="210">
        <v>0</v>
      </c>
      <c r="T84" s="211">
        <f>S84*H84</f>
        <v>0</v>
      </c>
      <c r="AR84" s="13" t="s">
        <v>121</v>
      </c>
      <c r="AT84" s="13" t="s">
        <v>124</v>
      </c>
      <c r="AU84" s="13" t="s">
        <v>80</v>
      </c>
      <c r="AY84" s="13" t="s">
        <v>122</v>
      </c>
      <c r="BE84" s="212">
        <f>IF(N84="základní",J84,0)</f>
        <v>0</v>
      </c>
      <c r="BF84" s="212">
        <f>IF(N84="snížená",J84,0)</f>
        <v>0</v>
      </c>
      <c r="BG84" s="212">
        <f>IF(N84="zákl. přenesená",J84,0)</f>
        <v>0</v>
      </c>
      <c r="BH84" s="212">
        <f>IF(N84="sníž. přenesená",J84,0)</f>
        <v>0</v>
      </c>
      <c r="BI84" s="212">
        <f>IF(N84="nulová",J84,0)</f>
        <v>0</v>
      </c>
      <c r="BJ84" s="13" t="s">
        <v>78</v>
      </c>
      <c r="BK84" s="212">
        <f>ROUND(I84*H84,2)</f>
        <v>0</v>
      </c>
      <c r="BL84" s="13" t="s">
        <v>121</v>
      </c>
      <c r="BM84" s="13" t="s">
        <v>128</v>
      </c>
    </row>
    <row r="85" s="1" customFormat="1" ht="16.5" customHeight="1">
      <c r="B85" s="34"/>
      <c r="C85" s="201" t="s">
        <v>129</v>
      </c>
      <c r="D85" s="201" t="s">
        <v>124</v>
      </c>
      <c r="E85" s="202" t="s">
        <v>130</v>
      </c>
      <c r="F85" s="203" t="s">
        <v>131</v>
      </c>
      <c r="G85" s="204" t="s">
        <v>127</v>
      </c>
      <c r="H85" s="205">
        <v>2</v>
      </c>
      <c r="I85" s="206"/>
      <c r="J85" s="207">
        <f>ROUND(I85*H85,2)</f>
        <v>0</v>
      </c>
      <c r="K85" s="203" t="s">
        <v>1</v>
      </c>
      <c r="L85" s="39"/>
      <c r="M85" s="208" t="s">
        <v>1</v>
      </c>
      <c r="N85" s="209" t="s">
        <v>41</v>
      </c>
      <c r="O85" s="75"/>
      <c r="P85" s="210">
        <f>O85*H85</f>
        <v>0</v>
      </c>
      <c r="Q85" s="210">
        <v>0</v>
      </c>
      <c r="R85" s="210">
        <f>Q85*H85</f>
        <v>0</v>
      </c>
      <c r="S85" s="210">
        <v>0</v>
      </c>
      <c r="T85" s="211">
        <f>S85*H85</f>
        <v>0</v>
      </c>
      <c r="AR85" s="13" t="s">
        <v>121</v>
      </c>
      <c r="AT85" s="13" t="s">
        <v>124</v>
      </c>
      <c r="AU85" s="13" t="s">
        <v>80</v>
      </c>
      <c r="AY85" s="13" t="s">
        <v>122</v>
      </c>
      <c r="BE85" s="212">
        <f>IF(N85="základní",J85,0)</f>
        <v>0</v>
      </c>
      <c r="BF85" s="212">
        <f>IF(N85="snížená",J85,0)</f>
        <v>0</v>
      </c>
      <c r="BG85" s="212">
        <f>IF(N85="zákl. přenesená",J85,0)</f>
        <v>0</v>
      </c>
      <c r="BH85" s="212">
        <f>IF(N85="sníž. přenesená",J85,0)</f>
        <v>0</v>
      </c>
      <c r="BI85" s="212">
        <f>IF(N85="nulová",J85,0)</f>
        <v>0</v>
      </c>
      <c r="BJ85" s="13" t="s">
        <v>78</v>
      </c>
      <c r="BK85" s="212">
        <f>ROUND(I85*H85,2)</f>
        <v>0</v>
      </c>
      <c r="BL85" s="13" t="s">
        <v>121</v>
      </c>
      <c r="BM85" s="13" t="s">
        <v>132</v>
      </c>
    </row>
    <row r="86" s="1" customFormat="1" ht="16.5" customHeight="1">
      <c r="B86" s="34"/>
      <c r="C86" s="201" t="s">
        <v>121</v>
      </c>
      <c r="D86" s="201" t="s">
        <v>124</v>
      </c>
      <c r="E86" s="202" t="s">
        <v>133</v>
      </c>
      <c r="F86" s="203" t="s">
        <v>134</v>
      </c>
      <c r="G86" s="204" t="s">
        <v>127</v>
      </c>
      <c r="H86" s="205">
        <v>1</v>
      </c>
      <c r="I86" s="206"/>
      <c r="J86" s="207">
        <f>ROUND(I86*H86,2)</f>
        <v>0</v>
      </c>
      <c r="K86" s="203" t="s">
        <v>1</v>
      </c>
      <c r="L86" s="39"/>
      <c r="M86" s="208" t="s">
        <v>1</v>
      </c>
      <c r="N86" s="209" t="s">
        <v>41</v>
      </c>
      <c r="O86" s="75"/>
      <c r="P86" s="210">
        <f>O86*H86</f>
        <v>0</v>
      </c>
      <c r="Q86" s="210">
        <v>0</v>
      </c>
      <c r="R86" s="210">
        <f>Q86*H86</f>
        <v>0</v>
      </c>
      <c r="S86" s="210">
        <v>0</v>
      </c>
      <c r="T86" s="211">
        <f>S86*H86</f>
        <v>0</v>
      </c>
      <c r="AR86" s="13" t="s">
        <v>121</v>
      </c>
      <c r="AT86" s="13" t="s">
        <v>124</v>
      </c>
      <c r="AU86" s="13" t="s">
        <v>80</v>
      </c>
      <c r="AY86" s="13" t="s">
        <v>122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13" t="s">
        <v>78</v>
      </c>
      <c r="BK86" s="212">
        <f>ROUND(I86*H86,2)</f>
        <v>0</v>
      </c>
      <c r="BL86" s="13" t="s">
        <v>121</v>
      </c>
      <c r="BM86" s="13" t="s">
        <v>135</v>
      </c>
    </row>
    <row r="87" s="1" customFormat="1" ht="16.5" customHeight="1">
      <c r="B87" s="34"/>
      <c r="C87" s="201" t="s">
        <v>136</v>
      </c>
      <c r="D87" s="201" t="s">
        <v>124</v>
      </c>
      <c r="E87" s="202" t="s">
        <v>137</v>
      </c>
      <c r="F87" s="203" t="s">
        <v>138</v>
      </c>
      <c r="G87" s="204" t="s">
        <v>127</v>
      </c>
      <c r="H87" s="205">
        <v>1</v>
      </c>
      <c r="I87" s="206"/>
      <c r="J87" s="207">
        <f>ROUND(I87*H87,2)</f>
        <v>0</v>
      </c>
      <c r="K87" s="203" t="s">
        <v>1</v>
      </c>
      <c r="L87" s="39"/>
      <c r="M87" s="208" t="s">
        <v>1</v>
      </c>
      <c r="N87" s="209" t="s">
        <v>41</v>
      </c>
      <c r="O87" s="75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AR87" s="13" t="s">
        <v>121</v>
      </c>
      <c r="AT87" s="13" t="s">
        <v>124</v>
      </c>
      <c r="AU87" s="13" t="s">
        <v>80</v>
      </c>
      <c r="AY87" s="13" t="s">
        <v>122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13" t="s">
        <v>78</v>
      </c>
      <c r="BK87" s="212">
        <f>ROUND(I87*H87,2)</f>
        <v>0</v>
      </c>
      <c r="BL87" s="13" t="s">
        <v>121</v>
      </c>
      <c r="BM87" s="13" t="s">
        <v>139</v>
      </c>
    </row>
    <row r="88" s="1" customFormat="1" ht="16.5" customHeight="1">
      <c r="B88" s="34"/>
      <c r="C88" s="201" t="s">
        <v>140</v>
      </c>
      <c r="D88" s="201" t="s">
        <v>124</v>
      </c>
      <c r="E88" s="202" t="s">
        <v>141</v>
      </c>
      <c r="F88" s="203" t="s">
        <v>142</v>
      </c>
      <c r="G88" s="204" t="s">
        <v>127</v>
      </c>
      <c r="H88" s="205">
        <v>1</v>
      </c>
      <c r="I88" s="206"/>
      <c r="J88" s="207">
        <f>ROUND(I88*H88,2)</f>
        <v>0</v>
      </c>
      <c r="K88" s="203" t="s">
        <v>1</v>
      </c>
      <c r="L88" s="39"/>
      <c r="M88" s="208" t="s">
        <v>1</v>
      </c>
      <c r="N88" s="209" t="s">
        <v>41</v>
      </c>
      <c r="O88" s="75"/>
      <c r="P88" s="210">
        <f>O88*H88</f>
        <v>0</v>
      </c>
      <c r="Q88" s="210">
        <v>0</v>
      </c>
      <c r="R88" s="210">
        <f>Q88*H88</f>
        <v>0</v>
      </c>
      <c r="S88" s="210">
        <v>0</v>
      </c>
      <c r="T88" s="211">
        <f>S88*H88</f>
        <v>0</v>
      </c>
      <c r="AR88" s="13" t="s">
        <v>121</v>
      </c>
      <c r="AT88" s="13" t="s">
        <v>124</v>
      </c>
      <c r="AU88" s="13" t="s">
        <v>80</v>
      </c>
      <c r="AY88" s="13" t="s">
        <v>122</v>
      </c>
      <c r="BE88" s="212">
        <f>IF(N88="základní",J88,0)</f>
        <v>0</v>
      </c>
      <c r="BF88" s="212">
        <f>IF(N88="snížená",J88,0)</f>
        <v>0</v>
      </c>
      <c r="BG88" s="212">
        <f>IF(N88="zákl. přenesená",J88,0)</f>
        <v>0</v>
      </c>
      <c r="BH88" s="212">
        <f>IF(N88="sníž. přenesená",J88,0)</f>
        <v>0</v>
      </c>
      <c r="BI88" s="212">
        <f>IF(N88="nulová",J88,0)</f>
        <v>0</v>
      </c>
      <c r="BJ88" s="13" t="s">
        <v>78</v>
      </c>
      <c r="BK88" s="212">
        <f>ROUND(I88*H88,2)</f>
        <v>0</v>
      </c>
      <c r="BL88" s="13" t="s">
        <v>121</v>
      </c>
      <c r="BM88" s="13" t="s">
        <v>143</v>
      </c>
    </row>
    <row r="89" s="1" customFormat="1" ht="16.5" customHeight="1">
      <c r="B89" s="34"/>
      <c r="C89" s="201" t="s">
        <v>144</v>
      </c>
      <c r="D89" s="201" t="s">
        <v>124</v>
      </c>
      <c r="E89" s="202" t="s">
        <v>145</v>
      </c>
      <c r="F89" s="203" t="s">
        <v>146</v>
      </c>
      <c r="G89" s="204" t="s">
        <v>127</v>
      </c>
      <c r="H89" s="205">
        <v>1</v>
      </c>
      <c r="I89" s="206"/>
      <c r="J89" s="207">
        <f>ROUND(I89*H89,2)</f>
        <v>0</v>
      </c>
      <c r="K89" s="203" t="s">
        <v>1</v>
      </c>
      <c r="L89" s="39"/>
      <c r="M89" s="208" t="s">
        <v>1</v>
      </c>
      <c r="N89" s="209" t="s">
        <v>41</v>
      </c>
      <c r="O89" s="75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13" t="s">
        <v>121</v>
      </c>
      <c r="AT89" s="13" t="s">
        <v>124</v>
      </c>
      <c r="AU89" s="13" t="s">
        <v>80</v>
      </c>
      <c r="AY89" s="13" t="s">
        <v>122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13" t="s">
        <v>78</v>
      </c>
      <c r="BK89" s="212">
        <f>ROUND(I89*H89,2)</f>
        <v>0</v>
      </c>
      <c r="BL89" s="13" t="s">
        <v>121</v>
      </c>
      <c r="BM89" s="13" t="s">
        <v>147</v>
      </c>
    </row>
    <row r="90" s="1" customFormat="1" ht="16.5" customHeight="1">
      <c r="B90" s="34"/>
      <c r="C90" s="201" t="s">
        <v>78</v>
      </c>
      <c r="D90" s="201" t="s">
        <v>124</v>
      </c>
      <c r="E90" s="202" t="s">
        <v>148</v>
      </c>
      <c r="F90" s="203" t="s">
        <v>149</v>
      </c>
      <c r="G90" s="204" t="s">
        <v>127</v>
      </c>
      <c r="H90" s="205">
        <v>1</v>
      </c>
      <c r="I90" s="206"/>
      <c r="J90" s="207">
        <f>ROUND(I90*H90,2)</f>
        <v>0</v>
      </c>
      <c r="K90" s="203" t="s">
        <v>1</v>
      </c>
      <c r="L90" s="39"/>
      <c r="M90" s="213" t="s">
        <v>1</v>
      </c>
      <c r="N90" s="214" t="s">
        <v>41</v>
      </c>
      <c r="O90" s="215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AR90" s="13" t="s">
        <v>121</v>
      </c>
      <c r="AT90" s="13" t="s">
        <v>124</v>
      </c>
      <c r="AU90" s="13" t="s">
        <v>80</v>
      </c>
      <c r="AY90" s="13" t="s">
        <v>122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13" t="s">
        <v>78</v>
      </c>
      <c r="BK90" s="212">
        <f>ROUND(I90*H90,2)</f>
        <v>0</v>
      </c>
      <c r="BL90" s="13" t="s">
        <v>121</v>
      </c>
      <c r="BM90" s="13" t="s">
        <v>150</v>
      </c>
    </row>
    <row r="91" s="1" customFormat="1" ht="6.96" customHeight="1">
      <c r="B91" s="53"/>
      <c r="C91" s="54"/>
      <c r="D91" s="54"/>
      <c r="E91" s="54"/>
      <c r="F91" s="54"/>
      <c r="G91" s="54"/>
      <c r="H91" s="54"/>
      <c r="I91" s="151"/>
      <c r="J91" s="54"/>
      <c r="K91" s="54"/>
      <c r="L91" s="39"/>
    </row>
  </sheetData>
  <sheetProtection sheet="1" autoFilter="0" formatColumns="0" formatRows="0" objects="1" scenarios="1" spinCount="100000" saltValue="OeLt5MC6dMl031lthU2JZtXGdLhzfiz7YZn1r7HDn3IFfpMdYx221Gw6M+U7Igl60LCo60SBD0K5/qgMqfJTlA==" hashValue="O5+AGSfOzvJj9msoTFWfheO8KWD0RcS9X4N50LeMUmA8KDRyNcJi/qUQWY/gYQe3ycvywK7ihtGrEpOX6TALyQ==" algorithmName="SHA-512" password="CC35"/>
  <autoFilter ref="C80:K9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0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83</v>
      </c>
    </row>
    <row r="3" ht="6.96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6"/>
      <c r="AT3" s="13" t="s">
        <v>80</v>
      </c>
    </row>
    <row r="4" ht="24.96" customHeight="1">
      <c r="B4" s="16"/>
      <c r="D4" s="124" t="s">
        <v>96</v>
      </c>
      <c r="L4" s="16"/>
      <c r="M4" s="20" t="s">
        <v>10</v>
      </c>
      <c r="AT4" s="13" t="s">
        <v>4</v>
      </c>
    </row>
    <row r="5" ht="6.96" customHeight="1">
      <c r="B5" s="16"/>
      <c r="L5" s="16"/>
    </row>
    <row r="6" ht="12" customHeight="1">
      <c r="B6" s="16"/>
      <c r="D6" s="125" t="s">
        <v>16</v>
      </c>
      <c r="L6" s="16"/>
    </row>
    <row r="7" ht="16.5" customHeight="1">
      <c r="B7" s="16"/>
      <c r="E7" s="126" t="str">
        <f>'Rekapitulace stavby'!K6</f>
        <v>MŠ Alšova - stavební úprava hospodářského pavilovu</v>
      </c>
      <c r="F7" s="125"/>
      <c r="G7" s="125"/>
      <c r="H7" s="125"/>
      <c r="L7" s="16"/>
    </row>
    <row r="8" s="1" customFormat="1" ht="12" customHeight="1">
      <c r="B8" s="39"/>
      <c r="D8" s="125" t="s">
        <v>97</v>
      </c>
      <c r="I8" s="127"/>
      <c r="L8" s="39"/>
    </row>
    <row r="9" s="1" customFormat="1" ht="36.96" customHeight="1">
      <c r="B9" s="39"/>
      <c r="E9" s="128" t="s">
        <v>151</v>
      </c>
      <c r="F9" s="1"/>
      <c r="G9" s="1"/>
      <c r="H9" s="1"/>
      <c r="I9" s="127"/>
      <c r="L9" s="39"/>
    </row>
    <row r="10" s="1" customFormat="1">
      <c r="B10" s="39"/>
      <c r="I10" s="127"/>
      <c r="L10" s="39"/>
    </row>
    <row r="11" s="1" customFormat="1" ht="12" customHeight="1">
      <c r="B11" s="39"/>
      <c r="D11" s="125" t="s">
        <v>18</v>
      </c>
      <c r="F11" s="13" t="s">
        <v>1</v>
      </c>
      <c r="I11" s="129" t="s">
        <v>19</v>
      </c>
      <c r="J11" s="13" t="s">
        <v>1</v>
      </c>
      <c r="L11" s="39"/>
    </row>
    <row r="12" s="1" customFormat="1" ht="12" customHeight="1">
      <c r="B12" s="39"/>
      <c r="D12" s="125" t="s">
        <v>20</v>
      </c>
      <c r="F12" s="13" t="s">
        <v>21</v>
      </c>
      <c r="I12" s="129" t="s">
        <v>22</v>
      </c>
      <c r="J12" s="130" t="str">
        <f>'Rekapitulace stavby'!AN8</f>
        <v>3. 2. 2019</v>
      </c>
      <c r="L12" s="39"/>
    </row>
    <row r="13" s="1" customFormat="1" ht="10.8" customHeight="1">
      <c r="B13" s="39"/>
      <c r="I13" s="127"/>
      <c r="L13" s="39"/>
    </row>
    <row r="14" s="1" customFormat="1" ht="12" customHeight="1">
      <c r="B14" s="39"/>
      <c r="D14" s="125" t="s">
        <v>24</v>
      </c>
      <c r="I14" s="129" t="s">
        <v>25</v>
      </c>
      <c r="J14" s="13" t="s">
        <v>1</v>
      </c>
      <c r="L14" s="39"/>
    </row>
    <row r="15" s="1" customFormat="1" ht="18" customHeight="1">
      <c r="B15" s="39"/>
      <c r="E15" s="13" t="s">
        <v>26</v>
      </c>
      <c r="I15" s="129" t="s">
        <v>27</v>
      </c>
      <c r="J15" s="13" t="s">
        <v>1</v>
      </c>
      <c r="L15" s="39"/>
    </row>
    <row r="16" s="1" customFormat="1" ht="6.96" customHeight="1">
      <c r="B16" s="39"/>
      <c r="I16" s="127"/>
      <c r="L16" s="39"/>
    </row>
    <row r="17" s="1" customFormat="1" ht="12" customHeight="1">
      <c r="B17" s="39"/>
      <c r="D17" s="125" t="s">
        <v>28</v>
      </c>
      <c r="I17" s="129" t="s">
        <v>25</v>
      </c>
      <c r="J17" s="29" t="str">
        <f>'Rekapitulace stavby'!AN13</f>
        <v>Vyplň údaj</v>
      </c>
      <c r="L17" s="39"/>
    </row>
    <row r="18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9" t="s">
        <v>27</v>
      </c>
      <c r="J18" s="29" t="str">
        <f>'Rekapitulace stavby'!AN14</f>
        <v>Vyplň údaj</v>
      </c>
      <c r="L18" s="39"/>
    </row>
    <row r="19" s="1" customFormat="1" ht="6.96" customHeight="1">
      <c r="B19" s="39"/>
      <c r="I19" s="127"/>
      <c r="L19" s="39"/>
    </row>
    <row r="20" s="1" customFormat="1" ht="12" customHeight="1">
      <c r="B20" s="39"/>
      <c r="D20" s="125" t="s">
        <v>30</v>
      </c>
      <c r="I20" s="129" t="s">
        <v>25</v>
      </c>
      <c r="J20" s="13" t="s">
        <v>1</v>
      </c>
      <c r="L20" s="39"/>
    </row>
    <row r="21" s="1" customFormat="1" ht="18" customHeight="1">
      <c r="B21" s="39"/>
      <c r="E21" s="13" t="s">
        <v>31</v>
      </c>
      <c r="I21" s="129" t="s">
        <v>27</v>
      </c>
      <c r="J21" s="13" t="s">
        <v>1</v>
      </c>
      <c r="L21" s="39"/>
    </row>
    <row r="22" s="1" customFormat="1" ht="6.96" customHeight="1">
      <c r="B22" s="39"/>
      <c r="I22" s="127"/>
      <c r="L22" s="39"/>
    </row>
    <row r="23" s="1" customFormat="1" ht="12" customHeight="1">
      <c r="B23" s="39"/>
      <c r="D23" s="125" t="s">
        <v>33</v>
      </c>
      <c r="I23" s="129" t="s">
        <v>25</v>
      </c>
      <c r="J23" s="13" t="s">
        <v>1</v>
      </c>
      <c r="L23" s="39"/>
    </row>
    <row r="24" s="1" customFormat="1" ht="18" customHeight="1">
      <c r="B24" s="39"/>
      <c r="E24" s="13" t="s">
        <v>34</v>
      </c>
      <c r="I24" s="129" t="s">
        <v>27</v>
      </c>
      <c r="J24" s="13" t="s">
        <v>1</v>
      </c>
      <c r="L24" s="39"/>
    </row>
    <row r="25" s="1" customFormat="1" ht="6.96" customHeight="1">
      <c r="B25" s="39"/>
      <c r="I25" s="127"/>
      <c r="L25" s="39"/>
    </row>
    <row r="26" s="1" customFormat="1" ht="12" customHeight="1">
      <c r="B26" s="39"/>
      <c r="D26" s="125" t="s">
        <v>35</v>
      </c>
      <c r="I26" s="127"/>
      <c r="L26" s="39"/>
    </row>
    <row r="27" s="6" customFormat="1" ht="16.5" customHeight="1">
      <c r="B27" s="131"/>
      <c r="E27" s="132" t="s">
        <v>1</v>
      </c>
      <c r="F27" s="132"/>
      <c r="G27" s="132"/>
      <c r="H27" s="132"/>
      <c r="I27" s="133"/>
      <c r="L27" s="131"/>
    </row>
    <row r="28" s="1" customFormat="1" ht="6.96" customHeight="1">
      <c r="B28" s="39"/>
      <c r="I28" s="127"/>
      <c r="L28" s="39"/>
    </row>
    <row r="29" s="1" customFormat="1" ht="6.96" customHeight="1">
      <c r="B29" s="39"/>
      <c r="D29" s="67"/>
      <c r="E29" s="67"/>
      <c r="F29" s="67"/>
      <c r="G29" s="67"/>
      <c r="H29" s="67"/>
      <c r="I29" s="134"/>
      <c r="J29" s="67"/>
      <c r="K29" s="67"/>
      <c r="L29" s="39"/>
    </row>
    <row r="30" s="1" customFormat="1" ht="25.44" customHeight="1">
      <c r="B30" s="39"/>
      <c r="D30" s="135" t="s">
        <v>36</v>
      </c>
      <c r="I30" s="127"/>
      <c r="J30" s="136">
        <f>ROUND(J89, 2)</f>
        <v>0</v>
      </c>
      <c r="L30" s="39"/>
    </row>
    <row r="31" s="1" customFormat="1" ht="6.96" customHeight="1">
      <c r="B31" s="39"/>
      <c r="D31" s="67"/>
      <c r="E31" s="67"/>
      <c r="F31" s="67"/>
      <c r="G31" s="67"/>
      <c r="H31" s="67"/>
      <c r="I31" s="134"/>
      <c r="J31" s="67"/>
      <c r="K31" s="67"/>
      <c r="L31" s="39"/>
    </row>
    <row r="32" s="1" customFormat="1" ht="14.4" customHeight="1">
      <c r="B32" s="39"/>
      <c r="F32" s="137" t="s">
        <v>38</v>
      </c>
      <c r="I32" s="138" t="s">
        <v>37</v>
      </c>
      <c r="J32" s="137" t="s">
        <v>39</v>
      </c>
      <c r="L32" s="39"/>
    </row>
    <row r="33" s="1" customFormat="1" ht="14.4" customHeight="1">
      <c r="B33" s="39"/>
      <c r="D33" s="125" t="s">
        <v>40</v>
      </c>
      <c r="E33" s="125" t="s">
        <v>41</v>
      </c>
      <c r="F33" s="139">
        <f>ROUND((SUM(BE89:BE136)),  2)</f>
        <v>0</v>
      </c>
      <c r="I33" s="140">
        <v>0.20999999999999999</v>
      </c>
      <c r="J33" s="139">
        <f>ROUND(((SUM(BE89:BE136))*I33),  2)</f>
        <v>0</v>
      </c>
      <c r="L33" s="39"/>
    </row>
    <row r="34" s="1" customFormat="1" ht="14.4" customHeight="1">
      <c r="B34" s="39"/>
      <c r="E34" s="125" t="s">
        <v>42</v>
      </c>
      <c r="F34" s="139">
        <f>ROUND((SUM(BF89:BF136)),  2)</f>
        <v>0</v>
      </c>
      <c r="I34" s="140">
        <v>0.14999999999999999</v>
      </c>
      <c r="J34" s="139">
        <f>ROUND(((SUM(BF89:BF136))*I34),  2)</f>
        <v>0</v>
      </c>
      <c r="L34" s="39"/>
    </row>
    <row r="35" hidden="1" s="1" customFormat="1" ht="14.4" customHeight="1">
      <c r="B35" s="39"/>
      <c r="E35" s="125" t="s">
        <v>43</v>
      </c>
      <c r="F35" s="139">
        <f>ROUND((SUM(BG89:BG136)),  2)</f>
        <v>0</v>
      </c>
      <c r="I35" s="140">
        <v>0.20999999999999999</v>
      </c>
      <c r="J35" s="139">
        <f>0</f>
        <v>0</v>
      </c>
      <c r="L35" s="39"/>
    </row>
    <row r="36" hidden="1" s="1" customFormat="1" ht="14.4" customHeight="1">
      <c r="B36" s="39"/>
      <c r="E36" s="125" t="s">
        <v>44</v>
      </c>
      <c r="F36" s="139">
        <f>ROUND((SUM(BH89:BH136)),  2)</f>
        <v>0</v>
      </c>
      <c r="I36" s="140">
        <v>0.14999999999999999</v>
      </c>
      <c r="J36" s="139">
        <f>0</f>
        <v>0</v>
      </c>
      <c r="L36" s="39"/>
    </row>
    <row r="37" hidden="1" s="1" customFormat="1" ht="14.4" customHeight="1">
      <c r="B37" s="39"/>
      <c r="E37" s="125" t="s">
        <v>45</v>
      </c>
      <c r="F37" s="139">
        <f>ROUND((SUM(BI89:BI136)),  2)</f>
        <v>0</v>
      </c>
      <c r="I37" s="140">
        <v>0</v>
      </c>
      <c r="J37" s="139">
        <f>0</f>
        <v>0</v>
      </c>
      <c r="L37" s="39"/>
    </row>
    <row r="38" s="1" customFormat="1" ht="6.96" customHeight="1">
      <c r="B38" s="39"/>
      <c r="I38" s="127"/>
      <c r="L38" s="39"/>
    </row>
    <row r="39" s="1" customFormat="1" ht="25.44" customHeight="1">
      <c r="B39" s="39"/>
      <c r="C39" s="141"/>
      <c r="D39" s="142" t="s">
        <v>46</v>
      </c>
      <c r="E39" s="143"/>
      <c r="F39" s="143"/>
      <c r="G39" s="144" t="s">
        <v>47</v>
      </c>
      <c r="H39" s="145" t="s">
        <v>48</v>
      </c>
      <c r="I39" s="146"/>
      <c r="J39" s="147">
        <f>SUM(J30:J37)</f>
        <v>0</v>
      </c>
      <c r="K39" s="148"/>
      <c r="L39" s="39"/>
    </row>
    <row r="40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39"/>
    </row>
    <row r="44" s="1" customFormat="1" ht="6.96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39"/>
    </row>
    <row r="45" s="1" customFormat="1" ht="24.96" customHeight="1">
      <c r="B45" s="34"/>
      <c r="C45" s="19" t="s">
        <v>99</v>
      </c>
      <c r="D45" s="35"/>
      <c r="E45" s="35"/>
      <c r="F45" s="35"/>
      <c r="G45" s="35"/>
      <c r="H45" s="35"/>
      <c r="I45" s="127"/>
      <c r="J45" s="35"/>
      <c r="K45" s="35"/>
      <c r="L45" s="39"/>
    </row>
    <row r="46" s="1" customFormat="1" ht="6.96" customHeight="1">
      <c r="B46" s="34"/>
      <c r="C46" s="35"/>
      <c r="D46" s="35"/>
      <c r="E46" s="35"/>
      <c r="F46" s="35"/>
      <c r="G46" s="35"/>
      <c r="H46" s="35"/>
      <c r="I46" s="127"/>
      <c r="J46" s="35"/>
      <c r="K46" s="35"/>
      <c r="L46" s="39"/>
    </row>
    <row r="47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7"/>
      <c r="J47" s="35"/>
      <c r="K47" s="35"/>
      <c r="L47" s="39"/>
    </row>
    <row r="48" s="1" customFormat="1" ht="16.5" customHeight="1">
      <c r="B48" s="34"/>
      <c r="C48" s="35"/>
      <c r="D48" s="35"/>
      <c r="E48" s="155" t="str">
        <f>E7</f>
        <v>MŠ Alšova - stavební úprava hospodářského pavilovu</v>
      </c>
      <c r="F48" s="28"/>
      <c r="G48" s="28"/>
      <c r="H48" s="28"/>
      <c r="I48" s="127"/>
      <c r="J48" s="35"/>
      <c r="K48" s="35"/>
      <c r="L48" s="39"/>
    </row>
    <row r="49" s="1" customFormat="1" ht="12" customHeight="1">
      <c r="B49" s="34"/>
      <c r="C49" s="28" t="s">
        <v>97</v>
      </c>
      <c r="D49" s="35"/>
      <c r="E49" s="35"/>
      <c r="F49" s="35"/>
      <c r="G49" s="35"/>
      <c r="H49" s="35"/>
      <c r="I49" s="127"/>
      <c r="J49" s="35"/>
      <c r="K49" s="35"/>
      <c r="L49" s="39"/>
    </row>
    <row r="50" s="1" customFormat="1" ht="16.5" customHeight="1">
      <c r="B50" s="34"/>
      <c r="C50" s="35"/>
      <c r="D50" s="35"/>
      <c r="E50" s="60" t="str">
        <f>E9</f>
        <v>10 - Stavební část - bourací práce</v>
      </c>
      <c r="F50" s="35"/>
      <c r="G50" s="35"/>
      <c r="H50" s="35"/>
      <c r="I50" s="127"/>
      <c r="J50" s="35"/>
      <c r="K50" s="35"/>
      <c r="L50" s="39"/>
    </row>
    <row r="51" s="1" customFormat="1" ht="6.96" customHeight="1">
      <c r="B51" s="34"/>
      <c r="C51" s="35"/>
      <c r="D51" s="35"/>
      <c r="E51" s="35"/>
      <c r="F51" s="35"/>
      <c r="G51" s="35"/>
      <c r="H51" s="35"/>
      <c r="I51" s="127"/>
      <c r="J51" s="35"/>
      <c r="K51" s="35"/>
      <c r="L51" s="39"/>
    </row>
    <row r="52" s="1" customFormat="1" ht="12" customHeight="1">
      <c r="B52" s="34"/>
      <c r="C52" s="28" t="s">
        <v>20</v>
      </c>
      <c r="D52" s="35"/>
      <c r="E52" s="35"/>
      <c r="F52" s="23" t="str">
        <f>F12</f>
        <v>Sokolov</v>
      </c>
      <c r="G52" s="35"/>
      <c r="H52" s="35"/>
      <c r="I52" s="129" t="s">
        <v>22</v>
      </c>
      <c r="J52" s="63" t="str">
        <f>IF(J12="","",J12)</f>
        <v>3. 2. 2019</v>
      </c>
      <c r="K52" s="35"/>
      <c r="L52" s="39"/>
    </row>
    <row r="53" s="1" customFormat="1" ht="6.96" customHeight="1">
      <c r="B53" s="34"/>
      <c r="C53" s="35"/>
      <c r="D53" s="35"/>
      <c r="E53" s="35"/>
      <c r="F53" s="35"/>
      <c r="G53" s="35"/>
      <c r="H53" s="35"/>
      <c r="I53" s="127"/>
      <c r="J53" s="35"/>
      <c r="K53" s="35"/>
      <c r="L53" s="39"/>
    </row>
    <row r="54" s="1" customFormat="1" ht="13.65" customHeight="1">
      <c r="B54" s="34"/>
      <c r="C54" s="28" t="s">
        <v>24</v>
      </c>
      <c r="D54" s="35"/>
      <c r="E54" s="35"/>
      <c r="F54" s="23" t="str">
        <f>E15</f>
        <v>Město Sokolov</v>
      </c>
      <c r="G54" s="35"/>
      <c r="H54" s="35"/>
      <c r="I54" s="129" t="s">
        <v>30</v>
      </c>
      <c r="J54" s="32" t="str">
        <f>E21</f>
        <v>Pařízek Petr</v>
      </c>
      <c r="K54" s="35"/>
      <c r="L54" s="39"/>
    </row>
    <row r="55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9" t="s">
        <v>33</v>
      </c>
      <c r="J55" s="32" t="str">
        <f>E24</f>
        <v>Milan Hájek</v>
      </c>
      <c r="K55" s="35"/>
      <c r="L55" s="39"/>
    </row>
    <row r="56" s="1" customFormat="1" ht="10.32" customHeight="1">
      <c r="B56" s="34"/>
      <c r="C56" s="35"/>
      <c r="D56" s="35"/>
      <c r="E56" s="35"/>
      <c r="F56" s="35"/>
      <c r="G56" s="35"/>
      <c r="H56" s="35"/>
      <c r="I56" s="127"/>
      <c r="J56" s="35"/>
      <c r="K56" s="35"/>
      <c r="L56" s="39"/>
    </row>
    <row r="57" s="1" customFormat="1" ht="29.28" customHeight="1">
      <c r="B57" s="34"/>
      <c r="C57" s="156" t="s">
        <v>100</v>
      </c>
      <c r="D57" s="157"/>
      <c r="E57" s="157"/>
      <c r="F57" s="157"/>
      <c r="G57" s="157"/>
      <c r="H57" s="157"/>
      <c r="I57" s="158"/>
      <c r="J57" s="159" t="s">
        <v>101</v>
      </c>
      <c r="K57" s="157"/>
      <c r="L57" s="39"/>
    </row>
    <row r="58" s="1" customFormat="1" ht="10.32" customHeight="1">
      <c r="B58" s="34"/>
      <c r="C58" s="35"/>
      <c r="D58" s="35"/>
      <c r="E58" s="35"/>
      <c r="F58" s="35"/>
      <c r="G58" s="35"/>
      <c r="H58" s="35"/>
      <c r="I58" s="127"/>
      <c r="J58" s="35"/>
      <c r="K58" s="35"/>
      <c r="L58" s="39"/>
    </row>
    <row r="59" s="1" customFormat="1" ht="22.8" customHeight="1">
      <c r="B59" s="34"/>
      <c r="C59" s="160" t="s">
        <v>102</v>
      </c>
      <c r="D59" s="35"/>
      <c r="E59" s="35"/>
      <c r="F59" s="35"/>
      <c r="G59" s="35"/>
      <c r="H59" s="35"/>
      <c r="I59" s="127"/>
      <c r="J59" s="94">
        <f>J89</f>
        <v>0</v>
      </c>
      <c r="K59" s="35"/>
      <c r="L59" s="39"/>
      <c r="AU59" s="13" t="s">
        <v>103</v>
      </c>
    </row>
    <row r="60" s="7" customFormat="1" ht="24.96" customHeight="1">
      <c r="B60" s="161"/>
      <c r="C60" s="162"/>
      <c r="D60" s="163" t="s">
        <v>152</v>
      </c>
      <c r="E60" s="164"/>
      <c r="F60" s="164"/>
      <c r="G60" s="164"/>
      <c r="H60" s="164"/>
      <c r="I60" s="165"/>
      <c r="J60" s="166">
        <f>J90</f>
        <v>0</v>
      </c>
      <c r="K60" s="162"/>
      <c r="L60" s="167"/>
    </row>
    <row r="61" s="8" customFormat="1" ht="19.92" customHeight="1">
      <c r="B61" s="168"/>
      <c r="C61" s="169"/>
      <c r="D61" s="170" t="s">
        <v>153</v>
      </c>
      <c r="E61" s="171"/>
      <c r="F61" s="171"/>
      <c r="G61" s="171"/>
      <c r="H61" s="171"/>
      <c r="I61" s="172"/>
      <c r="J61" s="173">
        <f>J91</f>
        <v>0</v>
      </c>
      <c r="K61" s="169"/>
      <c r="L61" s="174"/>
    </row>
    <row r="62" s="8" customFormat="1" ht="19.92" customHeight="1">
      <c r="B62" s="168"/>
      <c r="C62" s="169"/>
      <c r="D62" s="170" t="s">
        <v>154</v>
      </c>
      <c r="E62" s="171"/>
      <c r="F62" s="171"/>
      <c r="G62" s="171"/>
      <c r="H62" s="171"/>
      <c r="I62" s="172"/>
      <c r="J62" s="173">
        <f>J93</f>
        <v>0</v>
      </c>
      <c r="K62" s="169"/>
      <c r="L62" s="174"/>
    </row>
    <row r="63" s="8" customFormat="1" ht="19.92" customHeight="1">
      <c r="B63" s="168"/>
      <c r="C63" s="169"/>
      <c r="D63" s="170" t="s">
        <v>155</v>
      </c>
      <c r="E63" s="171"/>
      <c r="F63" s="171"/>
      <c r="G63" s="171"/>
      <c r="H63" s="171"/>
      <c r="I63" s="172"/>
      <c r="J63" s="173">
        <f>J111</f>
        <v>0</v>
      </c>
      <c r="K63" s="169"/>
      <c r="L63" s="174"/>
    </row>
    <row r="64" s="7" customFormat="1" ht="24.96" customHeight="1">
      <c r="B64" s="161"/>
      <c r="C64" s="162"/>
      <c r="D64" s="163" t="s">
        <v>156</v>
      </c>
      <c r="E64" s="164"/>
      <c r="F64" s="164"/>
      <c r="G64" s="164"/>
      <c r="H64" s="164"/>
      <c r="I64" s="165"/>
      <c r="J64" s="166">
        <f>J117</f>
        <v>0</v>
      </c>
      <c r="K64" s="162"/>
      <c r="L64" s="167"/>
    </row>
    <row r="65" s="8" customFormat="1" ht="19.92" customHeight="1">
      <c r="B65" s="168"/>
      <c r="C65" s="169"/>
      <c r="D65" s="170" t="s">
        <v>157</v>
      </c>
      <c r="E65" s="171"/>
      <c r="F65" s="171"/>
      <c r="G65" s="171"/>
      <c r="H65" s="171"/>
      <c r="I65" s="172"/>
      <c r="J65" s="173">
        <f>J118</f>
        <v>0</v>
      </c>
      <c r="K65" s="169"/>
      <c r="L65" s="174"/>
    </row>
    <row r="66" s="8" customFormat="1" ht="19.92" customHeight="1">
      <c r="B66" s="168"/>
      <c r="C66" s="169"/>
      <c r="D66" s="170" t="s">
        <v>158</v>
      </c>
      <c r="E66" s="171"/>
      <c r="F66" s="171"/>
      <c r="G66" s="171"/>
      <c r="H66" s="171"/>
      <c r="I66" s="172"/>
      <c r="J66" s="173">
        <f>J121</f>
        <v>0</v>
      </c>
      <c r="K66" s="169"/>
      <c r="L66" s="174"/>
    </row>
    <row r="67" s="8" customFormat="1" ht="19.92" customHeight="1">
      <c r="B67" s="168"/>
      <c r="C67" s="169"/>
      <c r="D67" s="170" t="s">
        <v>159</v>
      </c>
      <c r="E67" s="171"/>
      <c r="F67" s="171"/>
      <c r="G67" s="171"/>
      <c r="H67" s="171"/>
      <c r="I67" s="172"/>
      <c r="J67" s="173">
        <f>J124</f>
        <v>0</v>
      </c>
      <c r="K67" s="169"/>
      <c r="L67" s="174"/>
    </row>
    <row r="68" s="8" customFormat="1" ht="19.92" customHeight="1">
      <c r="B68" s="168"/>
      <c r="C68" s="169"/>
      <c r="D68" s="170" t="s">
        <v>160</v>
      </c>
      <c r="E68" s="171"/>
      <c r="F68" s="171"/>
      <c r="G68" s="171"/>
      <c r="H68" s="171"/>
      <c r="I68" s="172"/>
      <c r="J68" s="173">
        <f>J130</f>
        <v>0</v>
      </c>
      <c r="K68" s="169"/>
      <c r="L68" s="174"/>
    </row>
    <row r="69" s="8" customFormat="1" ht="19.92" customHeight="1">
      <c r="B69" s="168"/>
      <c r="C69" s="169"/>
      <c r="D69" s="170" t="s">
        <v>161</v>
      </c>
      <c r="E69" s="171"/>
      <c r="F69" s="171"/>
      <c r="G69" s="171"/>
      <c r="H69" s="171"/>
      <c r="I69" s="172"/>
      <c r="J69" s="173">
        <f>J134</f>
        <v>0</v>
      </c>
      <c r="K69" s="169"/>
      <c r="L69" s="174"/>
    </row>
    <row r="70" s="1" customFormat="1" ht="21.84" customHeight="1">
      <c r="B70" s="34"/>
      <c r="C70" s="35"/>
      <c r="D70" s="35"/>
      <c r="E70" s="35"/>
      <c r="F70" s="35"/>
      <c r="G70" s="35"/>
      <c r="H70" s="35"/>
      <c r="I70" s="127"/>
      <c r="J70" s="35"/>
      <c r="K70" s="35"/>
      <c r="L70" s="39"/>
    </row>
    <row r="71" s="1" customFormat="1" ht="6.96" customHeight="1">
      <c r="B71" s="53"/>
      <c r="C71" s="54"/>
      <c r="D71" s="54"/>
      <c r="E71" s="54"/>
      <c r="F71" s="54"/>
      <c r="G71" s="54"/>
      <c r="H71" s="54"/>
      <c r="I71" s="151"/>
      <c r="J71" s="54"/>
      <c r="K71" s="54"/>
      <c r="L71" s="39"/>
    </row>
    <row r="75" s="1" customFormat="1" ht="6.96" customHeight="1">
      <c r="B75" s="55"/>
      <c r="C75" s="56"/>
      <c r="D75" s="56"/>
      <c r="E75" s="56"/>
      <c r="F75" s="56"/>
      <c r="G75" s="56"/>
      <c r="H75" s="56"/>
      <c r="I75" s="154"/>
      <c r="J75" s="56"/>
      <c r="K75" s="56"/>
      <c r="L75" s="39"/>
    </row>
    <row r="76" s="1" customFormat="1" ht="24.96" customHeight="1">
      <c r="B76" s="34"/>
      <c r="C76" s="19" t="s">
        <v>106</v>
      </c>
      <c r="D76" s="35"/>
      <c r="E76" s="35"/>
      <c r="F76" s="35"/>
      <c r="G76" s="35"/>
      <c r="H76" s="35"/>
      <c r="I76" s="127"/>
      <c r="J76" s="35"/>
      <c r="K76" s="35"/>
      <c r="L76" s="39"/>
    </row>
    <row r="77" s="1" customFormat="1" ht="6.96" customHeight="1">
      <c r="B77" s="34"/>
      <c r="C77" s="35"/>
      <c r="D77" s="35"/>
      <c r="E77" s="35"/>
      <c r="F77" s="35"/>
      <c r="G77" s="35"/>
      <c r="H77" s="35"/>
      <c r="I77" s="127"/>
      <c r="J77" s="35"/>
      <c r="K77" s="35"/>
      <c r="L77" s="39"/>
    </row>
    <row r="78" s="1" customFormat="1" ht="12" customHeight="1">
      <c r="B78" s="34"/>
      <c r="C78" s="28" t="s">
        <v>16</v>
      </c>
      <c r="D78" s="35"/>
      <c r="E78" s="35"/>
      <c r="F78" s="35"/>
      <c r="G78" s="35"/>
      <c r="H78" s="35"/>
      <c r="I78" s="127"/>
      <c r="J78" s="35"/>
      <c r="K78" s="35"/>
      <c r="L78" s="39"/>
    </row>
    <row r="79" s="1" customFormat="1" ht="16.5" customHeight="1">
      <c r="B79" s="34"/>
      <c r="C79" s="35"/>
      <c r="D79" s="35"/>
      <c r="E79" s="155" t="str">
        <f>E7</f>
        <v>MŠ Alšova - stavební úprava hospodářského pavilovu</v>
      </c>
      <c r="F79" s="28"/>
      <c r="G79" s="28"/>
      <c r="H79" s="28"/>
      <c r="I79" s="127"/>
      <c r="J79" s="35"/>
      <c r="K79" s="35"/>
      <c r="L79" s="39"/>
    </row>
    <row r="80" s="1" customFormat="1" ht="12" customHeight="1">
      <c r="B80" s="34"/>
      <c r="C80" s="28" t="s">
        <v>97</v>
      </c>
      <c r="D80" s="35"/>
      <c r="E80" s="35"/>
      <c r="F80" s="35"/>
      <c r="G80" s="35"/>
      <c r="H80" s="35"/>
      <c r="I80" s="127"/>
      <c r="J80" s="35"/>
      <c r="K80" s="35"/>
      <c r="L80" s="39"/>
    </row>
    <row r="81" s="1" customFormat="1" ht="16.5" customHeight="1">
      <c r="B81" s="34"/>
      <c r="C81" s="35"/>
      <c r="D81" s="35"/>
      <c r="E81" s="60" t="str">
        <f>E9</f>
        <v>10 - Stavební část - bourací práce</v>
      </c>
      <c r="F81" s="35"/>
      <c r="G81" s="35"/>
      <c r="H81" s="35"/>
      <c r="I81" s="127"/>
      <c r="J81" s="35"/>
      <c r="K81" s="35"/>
      <c r="L81" s="39"/>
    </row>
    <row r="82" s="1" customFormat="1" ht="6.96" customHeight="1">
      <c r="B82" s="34"/>
      <c r="C82" s="35"/>
      <c r="D82" s="35"/>
      <c r="E82" s="35"/>
      <c r="F82" s="35"/>
      <c r="G82" s="35"/>
      <c r="H82" s="35"/>
      <c r="I82" s="127"/>
      <c r="J82" s="35"/>
      <c r="K82" s="35"/>
      <c r="L82" s="39"/>
    </row>
    <row r="83" s="1" customFormat="1" ht="12" customHeight="1">
      <c r="B83" s="34"/>
      <c r="C83" s="28" t="s">
        <v>20</v>
      </c>
      <c r="D83" s="35"/>
      <c r="E83" s="35"/>
      <c r="F83" s="23" t="str">
        <f>F12</f>
        <v>Sokolov</v>
      </c>
      <c r="G83" s="35"/>
      <c r="H83" s="35"/>
      <c r="I83" s="129" t="s">
        <v>22</v>
      </c>
      <c r="J83" s="63" t="str">
        <f>IF(J12="","",J12)</f>
        <v>3. 2. 2019</v>
      </c>
      <c r="K83" s="35"/>
      <c r="L83" s="39"/>
    </row>
    <row r="84" s="1" customFormat="1" ht="6.96" customHeight="1">
      <c r="B84" s="34"/>
      <c r="C84" s="35"/>
      <c r="D84" s="35"/>
      <c r="E84" s="35"/>
      <c r="F84" s="35"/>
      <c r="G84" s="35"/>
      <c r="H84" s="35"/>
      <c r="I84" s="127"/>
      <c r="J84" s="35"/>
      <c r="K84" s="35"/>
      <c r="L84" s="39"/>
    </row>
    <row r="85" s="1" customFormat="1" ht="13.65" customHeight="1">
      <c r="B85" s="34"/>
      <c r="C85" s="28" t="s">
        <v>24</v>
      </c>
      <c r="D85" s="35"/>
      <c r="E85" s="35"/>
      <c r="F85" s="23" t="str">
        <f>E15</f>
        <v>Město Sokolov</v>
      </c>
      <c r="G85" s="35"/>
      <c r="H85" s="35"/>
      <c r="I85" s="129" t="s">
        <v>30</v>
      </c>
      <c r="J85" s="32" t="str">
        <f>E21</f>
        <v>Pařízek Petr</v>
      </c>
      <c r="K85" s="35"/>
      <c r="L85" s="39"/>
    </row>
    <row r="86" s="1" customFormat="1" ht="13.65" customHeight="1">
      <c r="B86" s="34"/>
      <c r="C86" s="28" t="s">
        <v>28</v>
      </c>
      <c r="D86" s="35"/>
      <c r="E86" s="35"/>
      <c r="F86" s="23" t="str">
        <f>IF(E18="","",E18)</f>
        <v>Vyplň údaj</v>
      </c>
      <c r="G86" s="35"/>
      <c r="H86" s="35"/>
      <c r="I86" s="129" t="s">
        <v>33</v>
      </c>
      <c r="J86" s="32" t="str">
        <f>E24</f>
        <v>Milan Hájek</v>
      </c>
      <c r="K86" s="35"/>
      <c r="L86" s="39"/>
    </row>
    <row r="87" s="1" customFormat="1" ht="10.32" customHeight="1">
      <c r="B87" s="34"/>
      <c r="C87" s="35"/>
      <c r="D87" s="35"/>
      <c r="E87" s="35"/>
      <c r="F87" s="35"/>
      <c r="G87" s="35"/>
      <c r="H87" s="35"/>
      <c r="I87" s="127"/>
      <c r="J87" s="35"/>
      <c r="K87" s="35"/>
      <c r="L87" s="39"/>
    </row>
    <row r="88" s="9" customFormat="1" ht="29.28" customHeight="1">
      <c r="B88" s="175"/>
      <c r="C88" s="176" t="s">
        <v>107</v>
      </c>
      <c r="D88" s="177" t="s">
        <v>55</v>
      </c>
      <c r="E88" s="177" t="s">
        <v>51</v>
      </c>
      <c r="F88" s="177" t="s">
        <v>52</v>
      </c>
      <c r="G88" s="177" t="s">
        <v>108</v>
      </c>
      <c r="H88" s="177" t="s">
        <v>109</v>
      </c>
      <c r="I88" s="178" t="s">
        <v>110</v>
      </c>
      <c r="J88" s="177" t="s">
        <v>101</v>
      </c>
      <c r="K88" s="179" t="s">
        <v>111</v>
      </c>
      <c r="L88" s="180"/>
      <c r="M88" s="84" t="s">
        <v>1</v>
      </c>
      <c r="N88" s="85" t="s">
        <v>40</v>
      </c>
      <c r="O88" s="85" t="s">
        <v>112</v>
      </c>
      <c r="P88" s="85" t="s">
        <v>113</v>
      </c>
      <c r="Q88" s="85" t="s">
        <v>114</v>
      </c>
      <c r="R88" s="85" t="s">
        <v>115</v>
      </c>
      <c r="S88" s="85" t="s">
        <v>116</v>
      </c>
      <c r="T88" s="86" t="s">
        <v>117</v>
      </c>
    </row>
    <row r="89" s="1" customFormat="1" ht="22.8" customHeight="1">
      <c r="B89" s="34"/>
      <c r="C89" s="91" t="s">
        <v>118</v>
      </c>
      <c r="D89" s="35"/>
      <c r="E89" s="35"/>
      <c r="F89" s="35"/>
      <c r="G89" s="35"/>
      <c r="H89" s="35"/>
      <c r="I89" s="127"/>
      <c r="J89" s="181">
        <f>BK89</f>
        <v>0</v>
      </c>
      <c r="K89" s="35"/>
      <c r="L89" s="39"/>
      <c r="M89" s="87"/>
      <c r="N89" s="88"/>
      <c r="O89" s="88"/>
      <c r="P89" s="182">
        <f>P90+P117</f>
        <v>0</v>
      </c>
      <c r="Q89" s="88"/>
      <c r="R89" s="182">
        <f>R90+R117</f>
        <v>0.96431999999999996</v>
      </c>
      <c r="S89" s="88"/>
      <c r="T89" s="183">
        <f>T90+T117</f>
        <v>18.4740088</v>
      </c>
      <c r="AT89" s="13" t="s">
        <v>69</v>
      </c>
      <c r="AU89" s="13" t="s">
        <v>103</v>
      </c>
      <c r="BK89" s="184">
        <f>BK90+BK117</f>
        <v>0</v>
      </c>
    </row>
    <row r="90" s="10" customFormat="1" ht="25.92" customHeight="1">
      <c r="B90" s="185"/>
      <c r="C90" s="186"/>
      <c r="D90" s="187" t="s">
        <v>69</v>
      </c>
      <c r="E90" s="188" t="s">
        <v>162</v>
      </c>
      <c r="F90" s="188" t="s">
        <v>163</v>
      </c>
      <c r="G90" s="186"/>
      <c r="H90" s="186"/>
      <c r="I90" s="189"/>
      <c r="J90" s="190">
        <f>BK90</f>
        <v>0</v>
      </c>
      <c r="K90" s="186"/>
      <c r="L90" s="191"/>
      <c r="M90" s="192"/>
      <c r="N90" s="193"/>
      <c r="O90" s="193"/>
      <c r="P90" s="194">
        <f>P91+P93+P111</f>
        <v>0</v>
      </c>
      <c r="Q90" s="193"/>
      <c r="R90" s="194">
        <f>R91+R93+R111</f>
        <v>0.96431999999999996</v>
      </c>
      <c r="S90" s="193"/>
      <c r="T90" s="195">
        <f>T91+T93+T111</f>
        <v>17.723534000000001</v>
      </c>
      <c r="AR90" s="196" t="s">
        <v>78</v>
      </c>
      <c r="AT90" s="197" t="s">
        <v>69</v>
      </c>
      <c r="AU90" s="197" t="s">
        <v>70</v>
      </c>
      <c r="AY90" s="196" t="s">
        <v>122</v>
      </c>
      <c r="BK90" s="198">
        <f>BK91+BK93+BK111</f>
        <v>0</v>
      </c>
    </row>
    <row r="91" s="10" customFormat="1" ht="22.8" customHeight="1">
      <c r="B91" s="185"/>
      <c r="C91" s="186"/>
      <c r="D91" s="187" t="s">
        <v>69</v>
      </c>
      <c r="E91" s="199" t="s">
        <v>140</v>
      </c>
      <c r="F91" s="199" t="s">
        <v>164</v>
      </c>
      <c r="G91" s="186"/>
      <c r="H91" s="186"/>
      <c r="I91" s="189"/>
      <c r="J91" s="200">
        <f>BK91</f>
        <v>0</v>
      </c>
      <c r="K91" s="186"/>
      <c r="L91" s="191"/>
      <c r="M91" s="192"/>
      <c r="N91" s="193"/>
      <c r="O91" s="193"/>
      <c r="P91" s="194">
        <f>P92</f>
        <v>0</v>
      </c>
      <c r="Q91" s="193"/>
      <c r="R91" s="194">
        <f>R92</f>
        <v>0.96431999999999996</v>
      </c>
      <c r="S91" s="193"/>
      <c r="T91" s="195">
        <f>T92</f>
        <v>0</v>
      </c>
      <c r="AR91" s="196" t="s">
        <v>78</v>
      </c>
      <c r="AT91" s="197" t="s">
        <v>69</v>
      </c>
      <c r="AU91" s="197" t="s">
        <v>78</v>
      </c>
      <c r="AY91" s="196" t="s">
        <v>122</v>
      </c>
      <c r="BK91" s="198">
        <f>BK92</f>
        <v>0</v>
      </c>
    </row>
    <row r="92" s="1" customFormat="1" ht="16.5" customHeight="1">
      <c r="B92" s="34"/>
      <c r="C92" s="201" t="s">
        <v>78</v>
      </c>
      <c r="D92" s="201" t="s">
        <v>124</v>
      </c>
      <c r="E92" s="202" t="s">
        <v>165</v>
      </c>
      <c r="F92" s="203" t="s">
        <v>166</v>
      </c>
      <c r="G92" s="204" t="s">
        <v>167</v>
      </c>
      <c r="H92" s="205">
        <v>147</v>
      </c>
      <c r="I92" s="206"/>
      <c r="J92" s="207">
        <f>ROUND(I92*H92,2)</f>
        <v>0</v>
      </c>
      <c r="K92" s="203" t="s">
        <v>168</v>
      </c>
      <c r="L92" s="39"/>
      <c r="M92" s="208" t="s">
        <v>1</v>
      </c>
      <c r="N92" s="209" t="s">
        <v>41</v>
      </c>
      <c r="O92" s="75"/>
      <c r="P92" s="210">
        <f>O92*H92</f>
        <v>0</v>
      </c>
      <c r="Q92" s="210">
        <v>0.0065599999999999999</v>
      </c>
      <c r="R92" s="210">
        <f>Q92*H92</f>
        <v>0.96431999999999996</v>
      </c>
      <c r="S92" s="210">
        <v>0</v>
      </c>
      <c r="T92" s="211">
        <f>S92*H92</f>
        <v>0</v>
      </c>
      <c r="AR92" s="13" t="s">
        <v>121</v>
      </c>
      <c r="AT92" s="13" t="s">
        <v>124</v>
      </c>
      <c r="AU92" s="13" t="s">
        <v>80</v>
      </c>
      <c r="AY92" s="13" t="s">
        <v>122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3" t="s">
        <v>78</v>
      </c>
      <c r="BK92" s="212">
        <f>ROUND(I92*H92,2)</f>
        <v>0</v>
      </c>
      <c r="BL92" s="13" t="s">
        <v>121</v>
      </c>
      <c r="BM92" s="13" t="s">
        <v>169</v>
      </c>
    </row>
    <row r="93" s="10" customFormat="1" ht="22.8" customHeight="1">
      <c r="B93" s="185"/>
      <c r="C93" s="186"/>
      <c r="D93" s="187" t="s">
        <v>69</v>
      </c>
      <c r="E93" s="199" t="s">
        <v>170</v>
      </c>
      <c r="F93" s="199" t="s">
        <v>171</v>
      </c>
      <c r="G93" s="186"/>
      <c r="H93" s="186"/>
      <c r="I93" s="189"/>
      <c r="J93" s="200">
        <f>BK93</f>
        <v>0</v>
      </c>
      <c r="K93" s="186"/>
      <c r="L93" s="191"/>
      <c r="M93" s="192"/>
      <c r="N93" s="193"/>
      <c r="O93" s="193"/>
      <c r="P93" s="194">
        <f>SUM(P94:P110)</f>
        <v>0</v>
      </c>
      <c r="Q93" s="193"/>
      <c r="R93" s="194">
        <f>SUM(R94:R110)</f>
        <v>0</v>
      </c>
      <c r="S93" s="193"/>
      <c r="T93" s="195">
        <f>SUM(T94:T110)</f>
        <v>17.723534000000001</v>
      </c>
      <c r="AR93" s="196" t="s">
        <v>78</v>
      </c>
      <c r="AT93" s="197" t="s">
        <v>69</v>
      </c>
      <c r="AU93" s="197" t="s">
        <v>78</v>
      </c>
      <c r="AY93" s="196" t="s">
        <v>122</v>
      </c>
      <c r="BK93" s="198">
        <f>SUM(BK94:BK110)</f>
        <v>0</v>
      </c>
    </row>
    <row r="94" s="1" customFormat="1" ht="16.5" customHeight="1">
      <c r="B94" s="34"/>
      <c r="C94" s="201" t="s">
        <v>80</v>
      </c>
      <c r="D94" s="201" t="s">
        <v>124</v>
      </c>
      <c r="E94" s="202" t="s">
        <v>172</v>
      </c>
      <c r="F94" s="203" t="s">
        <v>173</v>
      </c>
      <c r="G94" s="204" t="s">
        <v>174</v>
      </c>
      <c r="H94" s="205">
        <v>0.64000000000000001</v>
      </c>
      <c r="I94" s="206"/>
      <c r="J94" s="207">
        <f>ROUND(I94*H94,2)</f>
        <v>0</v>
      </c>
      <c r="K94" s="203" t="s">
        <v>168</v>
      </c>
      <c r="L94" s="39"/>
      <c r="M94" s="208" t="s">
        <v>1</v>
      </c>
      <c r="N94" s="209" t="s">
        <v>41</v>
      </c>
      <c r="O94" s="75"/>
      <c r="P94" s="210">
        <f>O94*H94</f>
        <v>0</v>
      </c>
      <c r="Q94" s="210">
        <v>0</v>
      </c>
      <c r="R94" s="210">
        <f>Q94*H94</f>
        <v>0</v>
      </c>
      <c r="S94" s="210">
        <v>2</v>
      </c>
      <c r="T94" s="211">
        <f>S94*H94</f>
        <v>1.28</v>
      </c>
      <c r="AR94" s="13" t="s">
        <v>121</v>
      </c>
      <c r="AT94" s="13" t="s">
        <v>124</v>
      </c>
      <c r="AU94" s="13" t="s">
        <v>80</v>
      </c>
      <c r="AY94" s="13" t="s">
        <v>122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3" t="s">
        <v>78</v>
      </c>
      <c r="BK94" s="212">
        <f>ROUND(I94*H94,2)</f>
        <v>0</v>
      </c>
      <c r="BL94" s="13" t="s">
        <v>121</v>
      </c>
      <c r="BM94" s="13" t="s">
        <v>175</v>
      </c>
    </row>
    <row r="95" s="11" customFormat="1">
      <c r="B95" s="218"/>
      <c r="C95" s="219"/>
      <c r="D95" s="220" t="s">
        <v>176</v>
      </c>
      <c r="E95" s="221" t="s">
        <v>1</v>
      </c>
      <c r="F95" s="222" t="s">
        <v>177</v>
      </c>
      <c r="G95" s="219"/>
      <c r="H95" s="223">
        <v>0.64000000000000001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AT95" s="229" t="s">
        <v>176</v>
      </c>
      <c r="AU95" s="229" t="s">
        <v>80</v>
      </c>
      <c r="AV95" s="11" t="s">
        <v>80</v>
      </c>
      <c r="AW95" s="11" t="s">
        <v>32</v>
      </c>
      <c r="AX95" s="11" t="s">
        <v>78</v>
      </c>
      <c r="AY95" s="229" t="s">
        <v>122</v>
      </c>
    </row>
    <row r="96" s="1" customFormat="1" ht="16.5" customHeight="1">
      <c r="B96" s="34"/>
      <c r="C96" s="201" t="s">
        <v>129</v>
      </c>
      <c r="D96" s="201" t="s">
        <v>124</v>
      </c>
      <c r="E96" s="202" t="s">
        <v>178</v>
      </c>
      <c r="F96" s="203" t="s">
        <v>179</v>
      </c>
      <c r="G96" s="204" t="s">
        <v>174</v>
      </c>
      <c r="H96" s="205">
        <v>0.025999999999999999</v>
      </c>
      <c r="I96" s="206"/>
      <c r="J96" s="207">
        <f>ROUND(I96*H96,2)</f>
        <v>0</v>
      </c>
      <c r="K96" s="203" t="s">
        <v>168</v>
      </c>
      <c r="L96" s="39"/>
      <c r="M96" s="208" t="s">
        <v>1</v>
      </c>
      <c r="N96" s="209" t="s">
        <v>41</v>
      </c>
      <c r="O96" s="75"/>
      <c r="P96" s="210">
        <f>O96*H96</f>
        <v>0</v>
      </c>
      <c r="Q96" s="210">
        <v>0</v>
      </c>
      <c r="R96" s="210">
        <f>Q96*H96</f>
        <v>0</v>
      </c>
      <c r="S96" s="210">
        <v>2.2000000000000002</v>
      </c>
      <c r="T96" s="211">
        <f>S96*H96</f>
        <v>0.057200000000000001</v>
      </c>
      <c r="AR96" s="13" t="s">
        <v>121</v>
      </c>
      <c r="AT96" s="13" t="s">
        <v>124</v>
      </c>
      <c r="AU96" s="13" t="s">
        <v>80</v>
      </c>
      <c r="AY96" s="13" t="s">
        <v>122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13" t="s">
        <v>78</v>
      </c>
      <c r="BK96" s="212">
        <f>ROUND(I96*H96,2)</f>
        <v>0</v>
      </c>
      <c r="BL96" s="13" t="s">
        <v>121</v>
      </c>
      <c r="BM96" s="13" t="s">
        <v>180</v>
      </c>
    </row>
    <row r="97" s="11" customFormat="1">
      <c r="B97" s="218"/>
      <c r="C97" s="219"/>
      <c r="D97" s="220" t="s">
        <v>176</v>
      </c>
      <c r="E97" s="221" t="s">
        <v>1</v>
      </c>
      <c r="F97" s="222" t="s">
        <v>181</v>
      </c>
      <c r="G97" s="219"/>
      <c r="H97" s="223">
        <v>0.025999999999999999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176</v>
      </c>
      <c r="AU97" s="229" t="s">
        <v>80</v>
      </c>
      <c r="AV97" s="11" t="s">
        <v>80</v>
      </c>
      <c r="AW97" s="11" t="s">
        <v>32</v>
      </c>
      <c r="AX97" s="11" t="s">
        <v>78</v>
      </c>
      <c r="AY97" s="229" t="s">
        <v>122</v>
      </c>
    </row>
    <row r="98" s="1" customFormat="1" ht="16.5" customHeight="1">
      <c r="B98" s="34"/>
      <c r="C98" s="201" t="s">
        <v>121</v>
      </c>
      <c r="D98" s="201" t="s">
        <v>124</v>
      </c>
      <c r="E98" s="202" t="s">
        <v>182</v>
      </c>
      <c r="F98" s="203" t="s">
        <v>183</v>
      </c>
      <c r="G98" s="204" t="s">
        <v>167</v>
      </c>
      <c r="H98" s="205">
        <v>21.329999999999998</v>
      </c>
      <c r="I98" s="206"/>
      <c r="J98" s="207">
        <f>ROUND(I98*H98,2)</f>
        <v>0</v>
      </c>
      <c r="K98" s="203" t="s">
        <v>168</v>
      </c>
      <c r="L98" s="39"/>
      <c r="M98" s="208" t="s">
        <v>1</v>
      </c>
      <c r="N98" s="209" t="s">
        <v>41</v>
      </c>
      <c r="O98" s="75"/>
      <c r="P98" s="210">
        <f>O98*H98</f>
        <v>0</v>
      </c>
      <c r="Q98" s="210">
        <v>0</v>
      </c>
      <c r="R98" s="210">
        <f>Q98*H98</f>
        <v>0</v>
      </c>
      <c r="S98" s="210">
        <v>0.089999999999999997</v>
      </c>
      <c r="T98" s="211">
        <f>S98*H98</f>
        <v>1.9196999999999997</v>
      </c>
      <c r="AR98" s="13" t="s">
        <v>121</v>
      </c>
      <c r="AT98" s="13" t="s">
        <v>124</v>
      </c>
      <c r="AU98" s="13" t="s">
        <v>80</v>
      </c>
      <c r="AY98" s="13" t="s">
        <v>122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3" t="s">
        <v>78</v>
      </c>
      <c r="BK98" s="212">
        <f>ROUND(I98*H98,2)</f>
        <v>0</v>
      </c>
      <c r="BL98" s="13" t="s">
        <v>121</v>
      </c>
      <c r="BM98" s="13" t="s">
        <v>184</v>
      </c>
    </row>
    <row r="99" s="11" customFormat="1">
      <c r="B99" s="218"/>
      <c r="C99" s="219"/>
      <c r="D99" s="220" t="s">
        <v>176</v>
      </c>
      <c r="E99" s="221" t="s">
        <v>1</v>
      </c>
      <c r="F99" s="222" t="s">
        <v>185</v>
      </c>
      <c r="G99" s="219"/>
      <c r="H99" s="223">
        <v>21.329999999999998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176</v>
      </c>
      <c r="AU99" s="229" t="s">
        <v>80</v>
      </c>
      <c r="AV99" s="11" t="s">
        <v>80</v>
      </c>
      <c r="AW99" s="11" t="s">
        <v>32</v>
      </c>
      <c r="AX99" s="11" t="s">
        <v>78</v>
      </c>
      <c r="AY99" s="229" t="s">
        <v>122</v>
      </c>
    </row>
    <row r="100" s="1" customFormat="1" ht="16.5" customHeight="1">
      <c r="B100" s="34"/>
      <c r="C100" s="201" t="s">
        <v>136</v>
      </c>
      <c r="D100" s="201" t="s">
        <v>124</v>
      </c>
      <c r="E100" s="202" t="s">
        <v>186</v>
      </c>
      <c r="F100" s="203" t="s">
        <v>187</v>
      </c>
      <c r="G100" s="204" t="s">
        <v>167</v>
      </c>
      <c r="H100" s="205">
        <v>114</v>
      </c>
      <c r="I100" s="206"/>
      <c r="J100" s="207">
        <f>ROUND(I100*H100,2)</f>
        <v>0</v>
      </c>
      <c r="K100" s="203" t="s">
        <v>168</v>
      </c>
      <c r="L100" s="39"/>
      <c r="M100" s="208" t="s">
        <v>1</v>
      </c>
      <c r="N100" s="209" t="s">
        <v>41</v>
      </c>
      <c r="O100" s="75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13" t="s">
        <v>121</v>
      </c>
      <c r="AT100" s="13" t="s">
        <v>124</v>
      </c>
      <c r="AU100" s="13" t="s">
        <v>80</v>
      </c>
      <c r="AY100" s="13" t="s">
        <v>122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3" t="s">
        <v>78</v>
      </c>
      <c r="BK100" s="212">
        <f>ROUND(I100*H100,2)</f>
        <v>0</v>
      </c>
      <c r="BL100" s="13" t="s">
        <v>121</v>
      </c>
      <c r="BM100" s="13" t="s">
        <v>188</v>
      </c>
    </row>
    <row r="101" s="1" customFormat="1" ht="16.5" customHeight="1">
      <c r="B101" s="34"/>
      <c r="C101" s="201" t="s">
        <v>140</v>
      </c>
      <c r="D101" s="201" t="s">
        <v>124</v>
      </c>
      <c r="E101" s="202" t="s">
        <v>189</v>
      </c>
      <c r="F101" s="203" t="s">
        <v>190</v>
      </c>
      <c r="G101" s="204" t="s">
        <v>167</v>
      </c>
      <c r="H101" s="205">
        <v>114</v>
      </c>
      <c r="I101" s="206"/>
      <c r="J101" s="207">
        <f>ROUND(I101*H101,2)</f>
        <v>0</v>
      </c>
      <c r="K101" s="203" t="s">
        <v>168</v>
      </c>
      <c r="L101" s="39"/>
      <c r="M101" s="208" t="s">
        <v>1</v>
      </c>
      <c r="N101" s="209" t="s">
        <v>41</v>
      </c>
      <c r="O101" s="75"/>
      <c r="P101" s="210">
        <f>O101*H101</f>
        <v>0</v>
      </c>
      <c r="Q101" s="210">
        <v>0</v>
      </c>
      <c r="R101" s="210">
        <f>Q101*H101</f>
        <v>0</v>
      </c>
      <c r="S101" s="210">
        <v>0.035000000000000003</v>
      </c>
      <c r="T101" s="211">
        <f>S101*H101</f>
        <v>3.9900000000000002</v>
      </c>
      <c r="AR101" s="13" t="s">
        <v>121</v>
      </c>
      <c r="AT101" s="13" t="s">
        <v>124</v>
      </c>
      <c r="AU101" s="13" t="s">
        <v>80</v>
      </c>
      <c r="AY101" s="13" t="s">
        <v>122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3" t="s">
        <v>78</v>
      </c>
      <c r="BK101" s="212">
        <f>ROUND(I101*H101,2)</f>
        <v>0</v>
      </c>
      <c r="BL101" s="13" t="s">
        <v>121</v>
      </c>
      <c r="BM101" s="13" t="s">
        <v>191</v>
      </c>
    </row>
    <row r="102" s="1" customFormat="1" ht="16.5" customHeight="1">
      <c r="B102" s="34"/>
      <c r="C102" s="201" t="s">
        <v>144</v>
      </c>
      <c r="D102" s="201" t="s">
        <v>124</v>
      </c>
      <c r="E102" s="202" t="s">
        <v>192</v>
      </c>
      <c r="F102" s="203" t="s">
        <v>193</v>
      </c>
      <c r="G102" s="204" t="s">
        <v>167</v>
      </c>
      <c r="H102" s="205">
        <v>1.734</v>
      </c>
      <c r="I102" s="206"/>
      <c r="J102" s="207">
        <f>ROUND(I102*H102,2)</f>
        <v>0</v>
      </c>
      <c r="K102" s="203" t="s">
        <v>168</v>
      </c>
      <c r="L102" s="39"/>
      <c r="M102" s="208" t="s">
        <v>1</v>
      </c>
      <c r="N102" s="209" t="s">
        <v>41</v>
      </c>
      <c r="O102" s="75"/>
      <c r="P102" s="210">
        <f>O102*H102</f>
        <v>0</v>
      </c>
      <c r="Q102" s="210">
        <v>0</v>
      </c>
      <c r="R102" s="210">
        <f>Q102*H102</f>
        <v>0</v>
      </c>
      <c r="S102" s="210">
        <v>0.041000000000000002</v>
      </c>
      <c r="T102" s="211">
        <f>S102*H102</f>
        <v>0.071094000000000004</v>
      </c>
      <c r="AR102" s="13" t="s">
        <v>121</v>
      </c>
      <c r="AT102" s="13" t="s">
        <v>124</v>
      </c>
      <c r="AU102" s="13" t="s">
        <v>80</v>
      </c>
      <c r="AY102" s="13" t="s">
        <v>122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3" t="s">
        <v>78</v>
      </c>
      <c r="BK102" s="212">
        <f>ROUND(I102*H102,2)</f>
        <v>0</v>
      </c>
      <c r="BL102" s="13" t="s">
        <v>121</v>
      </c>
      <c r="BM102" s="13" t="s">
        <v>194</v>
      </c>
    </row>
    <row r="103" s="11" customFormat="1">
      <c r="B103" s="218"/>
      <c r="C103" s="219"/>
      <c r="D103" s="220" t="s">
        <v>176</v>
      </c>
      <c r="E103" s="221" t="s">
        <v>1</v>
      </c>
      <c r="F103" s="222" t="s">
        <v>195</v>
      </c>
      <c r="G103" s="219"/>
      <c r="H103" s="223">
        <v>1.734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176</v>
      </c>
      <c r="AU103" s="229" t="s">
        <v>80</v>
      </c>
      <c r="AV103" s="11" t="s">
        <v>80</v>
      </c>
      <c r="AW103" s="11" t="s">
        <v>32</v>
      </c>
      <c r="AX103" s="11" t="s">
        <v>78</v>
      </c>
      <c r="AY103" s="229" t="s">
        <v>122</v>
      </c>
    </row>
    <row r="104" s="1" customFormat="1" ht="16.5" customHeight="1">
      <c r="B104" s="34"/>
      <c r="C104" s="201" t="s">
        <v>196</v>
      </c>
      <c r="D104" s="201" t="s">
        <v>124</v>
      </c>
      <c r="E104" s="202" t="s">
        <v>197</v>
      </c>
      <c r="F104" s="203" t="s">
        <v>198</v>
      </c>
      <c r="G104" s="204" t="s">
        <v>167</v>
      </c>
      <c r="H104" s="205">
        <v>3.6000000000000001</v>
      </c>
      <c r="I104" s="206"/>
      <c r="J104" s="207">
        <f>ROUND(I104*H104,2)</f>
        <v>0</v>
      </c>
      <c r="K104" s="203" t="s">
        <v>168</v>
      </c>
      <c r="L104" s="39"/>
      <c r="M104" s="208" t="s">
        <v>1</v>
      </c>
      <c r="N104" s="209" t="s">
        <v>41</v>
      </c>
      <c r="O104" s="75"/>
      <c r="P104" s="210">
        <f>O104*H104</f>
        <v>0</v>
      </c>
      <c r="Q104" s="210">
        <v>0</v>
      </c>
      <c r="R104" s="210">
        <f>Q104*H104</f>
        <v>0</v>
      </c>
      <c r="S104" s="210">
        <v>0.075999999999999998</v>
      </c>
      <c r="T104" s="211">
        <f>S104*H104</f>
        <v>0.27360000000000001</v>
      </c>
      <c r="AR104" s="13" t="s">
        <v>121</v>
      </c>
      <c r="AT104" s="13" t="s">
        <v>124</v>
      </c>
      <c r="AU104" s="13" t="s">
        <v>80</v>
      </c>
      <c r="AY104" s="13" t="s">
        <v>122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13" t="s">
        <v>78</v>
      </c>
      <c r="BK104" s="212">
        <f>ROUND(I104*H104,2)</f>
        <v>0</v>
      </c>
      <c r="BL104" s="13" t="s">
        <v>121</v>
      </c>
      <c r="BM104" s="13" t="s">
        <v>199</v>
      </c>
    </row>
    <row r="105" s="11" customFormat="1">
      <c r="B105" s="218"/>
      <c r="C105" s="219"/>
      <c r="D105" s="220" t="s">
        <v>176</v>
      </c>
      <c r="E105" s="221" t="s">
        <v>1</v>
      </c>
      <c r="F105" s="222" t="s">
        <v>200</v>
      </c>
      <c r="G105" s="219"/>
      <c r="H105" s="223">
        <v>3.6000000000000001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176</v>
      </c>
      <c r="AU105" s="229" t="s">
        <v>80</v>
      </c>
      <c r="AV105" s="11" t="s">
        <v>80</v>
      </c>
      <c r="AW105" s="11" t="s">
        <v>32</v>
      </c>
      <c r="AX105" s="11" t="s">
        <v>78</v>
      </c>
      <c r="AY105" s="229" t="s">
        <v>122</v>
      </c>
    </row>
    <row r="106" s="1" customFormat="1" ht="16.5" customHeight="1">
      <c r="B106" s="34"/>
      <c r="C106" s="201" t="s">
        <v>170</v>
      </c>
      <c r="D106" s="201" t="s">
        <v>124</v>
      </c>
      <c r="E106" s="202" t="s">
        <v>201</v>
      </c>
      <c r="F106" s="203" t="s">
        <v>202</v>
      </c>
      <c r="G106" s="204" t="s">
        <v>203</v>
      </c>
      <c r="H106" s="205">
        <v>2.77</v>
      </c>
      <c r="I106" s="206"/>
      <c r="J106" s="207">
        <f>ROUND(I106*H106,2)</f>
        <v>0</v>
      </c>
      <c r="K106" s="203" t="s">
        <v>168</v>
      </c>
      <c r="L106" s="39"/>
      <c r="M106" s="208" t="s">
        <v>1</v>
      </c>
      <c r="N106" s="209" t="s">
        <v>41</v>
      </c>
      <c r="O106" s="75"/>
      <c r="P106" s="210">
        <f>O106*H106</f>
        <v>0</v>
      </c>
      <c r="Q106" s="210">
        <v>0</v>
      </c>
      <c r="R106" s="210">
        <f>Q106*H106</f>
        <v>0</v>
      </c>
      <c r="S106" s="210">
        <v>0.021999999999999999</v>
      </c>
      <c r="T106" s="211">
        <f>S106*H106</f>
        <v>0.060939999999999994</v>
      </c>
      <c r="AR106" s="13" t="s">
        <v>121</v>
      </c>
      <c r="AT106" s="13" t="s">
        <v>124</v>
      </c>
      <c r="AU106" s="13" t="s">
        <v>80</v>
      </c>
      <c r="AY106" s="13" t="s">
        <v>122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3" t="s">
        <v>78</v>
      </c>
      <c r="BK106" s="212">
        <f>ROUND(I106*H106,2)</f>
        <v>0</v>
      </c>
      <c r="BL106" s="13" t="s">
        <v>121</v>
      </c>
      <c r="BM106" s="13" t="s">
        <v>204</v>
      </c>
    </row>
    <row r="107" s="11" customFormat="1">
      <c r="B107" s="218"/>
      <c r="C107" s="219"/>
      <c r="D107" s="220" t="s">
        <v>176</v>
      </c>
      <c r="E107" s="221" t="s">
        <v>1</v>
      </c>
      <c r="F107" s="222" t="s">
        <v>205</v>
      </c>
      <c r="G107" s="219"/>
      <c r="H107" s="223">
        <v>2.77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176</v>
      </c>
      <c r="AU107" s="229" t="s">
        <v>80</v>
      </c>
      <c r="AV107" s="11" t="s">
        <v>80</v>
      </c>
      <c r="AW107" s="11" t="s">
        <v>32</v>
      </c>
      <c r="AX107" s="11" t="s">
        <v>78</v>
      </c>
      <c r="AY107" s="229" t="s">
        <v>122</v>
      </c>
    </row>
    <row r="108" s="1" customFormat="1" ht="16.5" customHeight="1">
      <c r="B108" s="34"/>
      <c r="C108" s="201" t="s">
        <v>81</v>
      </c>
      <c r="D108" s="201" t="s">
        <v>124</v>
      </c>
      <c r="E108" s="202" t="s">
        <v>206</v>
      </c>
      <c r="F108" s="203" t="s">
        <v>207</v>
      </c>
      <c r="G108" s="204" t="s">
        <v>203</v>
      </c>
      <c r="H108" s="205">
        <v>1.5</v>
      </c>
      <c r="I108" s="206"/>
      <c r="J108" s="207">
        <f>ROUND(I108*H108,2)</f>
        <v>0</v>
      </c>
      <c r="K108" s="203" t="s">
        <v>168</v>
      </c>
      <c r="L108" s="39"/>
      <c r="M108" s="208" t="s">
        <v>1</v>
      </c>
      <c r="N108" s="209" t="s">
        <v>41</v>
      </c>
      <c r="O108" s="75"/>
      <c r="P108" s="210">
        <f>O108*H108</f>
        <v>0</v>
      </c>
      <c r="Q108" s="210">
        <v>0</v>
      </c>
      <c r="R108" s="210">
        <f>Q108*H108</f>
        <v>0</v>
      </c>
      <c r="S108" s="210">
        <v>0.050000000000000003</v>
      </c>
      <c r="T108" s="211">
        <f>S108*H108</f>
        <v>0.075000000000000011</v>
      </c>
      <c r="AR108" s="13" t="s">
        <v>121</v>
      </c>
      <c r="AT108" s="13" t="s">
        <v>124</v>
      </c>
      <c r="AU108" s="13" t="s">
        <v>80</v>
      </c>
      <c r="AY108" s="13" t="s">
        <v>122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13" t="s">
        <v>78</v>
      </c>
      <c r="BK108" s="212">
        <f>ROUND(I108*H108,2)</f>
        <v>0</v>
      </c>
      <c r="BL108" s="13" t="s">
        <v>121</v>
      </c>
      <c r="BM108" s="13" t="s">
        <v>208</v>
      </c>
    </row>
    <row r="109" s="11" customFormat="1">
      <c r="B109" s="218"/>
      <c r="C109" s="219"/>
      <c r="D109" s="220" t="s">
        <v>176</v>
      </c>
      <c r="E109" s="221" t="s">
        <v>1</v>
      </c>
      <c r="F109" s="222" t="s">
        <v>209</v>
      </c>
      <c r="G109" s="219"/>
      <c r="H109" s="223">
        <v>1.5</v>
      </c>
      <c r="I109" s="224"/>
      <c r="J109" s="219"/>
      <c r="K109" s="219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176</v>
      </c>
      <c r="AU109" s="229" t="s">
        <v>80</v>
      </c>
      <c r="AV109" s="11" t="s">
        <v>80</v>
      </c>
      <c r="AW109" s="11" t="s">
        <v>32</v>
      </c>
      <c r="AX109" s="11" t="s">
        <v>78</v>
      </c>
      <c r="AY109" s="229" t="s">
        <v>122</v>
      </c>
    </row>
    <row r="110" s="1" customFormat="1" ht="16.5" customHeight="1">
      <c r="B110" s="34"/>
      <c r="C110" s="201" t="s">
        <v>210</v>
      </c>
      <c r="D110" s="201" t="s">
        <v>124</v>
      </c>
      <c r="E110" s="202" t="s">
        <v>211</v>
      </c>
      <c r="F110" s="203" t="s">
        <v>212</v>
      </c>
      <c r="G110" s="204" t="s">
        <v>167</v>
      </c>
      <c r="H110" s="205">
        <v>147</v>
      </c>
      <c r="I110" s="206"/>
      <c r="J110" s="207">
        <f>ROUND(I110*H110,2)</f>
        <v>0</v>
      </c>
      <c r="K110" s="203" t="s">
        <v>168</v>
      </c>
      <c r="L110" s="39"/>
      <c r="M110" s="208" t="s">
        <v>1</v>
      </c>
      <c r="N110" s="209" t="s">
        <v>41</v>
      </c>
      <c r="O110" s="75"/>
      <c r="P110" s="210">
        <f>O110*H110</f>
        <v>0</v>
      </c>
      <c r="Q110" s="210">
        <v>0</v>
      </c>
      <c r="R110" s="210">
        <f>Q110*H110</f>
        <v>0</v>
      </c>
      <c r="S110" s="210">
        <v>0.068000000000000005</v>
      </c>
      <c r="T110" s="211">
        <f>S110*H110</f>
        <v>9.9960000000000004</v>
      </c>
      <c r="AR110" s="13" t="s">
        <v>121</v>
      </c>
      <c r="AT110" s="13" t="s">
        <v>124</v>
      </c>
      <c r="AU110" s="13" t="s">
        <v>80</v>
      </c>
      <c r="AY110" s="13" t="s">
        <v>122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13" t="s">
        <v>78</v>
      </c>
      <c r="BK110" s="212">
        <f>ROUND(I110*H110,2)</f>
        <v>0</v>
      </c>
      <c r="BL110" s="13" t="s">
        <v>121</v>
      </c>
      <c r="BM110" s="13" t="s">
        <v>213</v>
      </c>
    </row>
    <row r="111" s="10" customFormat="1" ht="22.8" customHeight="1">
      <c r="B111" s="185"/>
      <c r="C111" s="186"/>
      <c r="D111" s="187" t="s">
        <v>69</v>
      </c>
      <c r="E111" s="199" t="s">
        <v>214</v>
      </c>
      <c r="F111" s="199" t="s">
        <v>215</v>
      </c>
      <c r="G111" s="186"/>
      <c r="H111" s="186"/>
      <c r="I111" s="189"/>
      <c r="J111" s="200">
        <f>BK111</f>
        <v>0</v>
      </c>
      <c r="K111" s="186"/>
      <c r="L111" s="191"/>
      <c r="M111" s="192"/>
      <c r="N111" s="193"/>
      <c r="O111" s="193"/>
      <c r="P111" s="194">
        <f>SUM(P112:P116)</f>
        <v>0</v>
      </c>
      <c r="Q111" s="193"/>
      <c r="R111" s="194">
        <f>SUM(R112:R116)</f>
        <v>0</v>
      </c>
      <c r="S111" s="193"/>
      <c r="T111" s="195">
        <f>SUM(T112:T116)</f>
        <v>0</v>
      </c>
      <c r="AR111" s="196" t="s">
        <v>78</v>
      </c>
      <c r="AT111" s="197" t="s">
        <v>69</v>
      </c>
      <c r="AU111" s="197" t="s">
        <v>78</v>
      </c>
      <c r="AY111" s="196" t="s">
        <v>122</v>
      </c>
      <c r="BK111" s="198">
        <f>SUM(BK112:BK116)</f>
        <v>0</v>
      </c>
    </row>
    <row r="112" s="1" customFormat="1" ht="16.5" customHeight="1">
      <c r="B112" s="34"/>
      <c r="C112" s="201" t="s">
        <v>216</v>
      </c>
      <c r="D112" s="201" t="s">
        <v>124</v>
      </c>
      <c r="E112" s="202" t="s">
        <v>217</v>
      </c>
      <c r="F112" s="203" t="s">
        <v>218</v>
      </c>
      <c r="G112" s="204" t="s">
        <v>219</v>
      </c>
      <c r="H112" s="205">
        <v>18.474</v>
      </c>
      <c r="I112" s="206"/>
      <c r="J112" s="207">
        <f>ROUND(I112*H112,2)</f>
        <v>0</v>
      </c>
      <c r="K112" s="203" t="s">
        <v>168</v>
      </c>
      <c r="L112" s="39"/>
      <c r="M112" s="208" t="s">
        <v>1</v>
      </c>
      <c r="N112" s="209" t="s">
        <v>41</v>
      </c>
      <c r="O112" s="75"/>
      <c r="P112" s="210">
        <f>O112*H112</f>
        <v>0</v>
      </c>
      <c r="Q112" s="210">
        <v>0</v>
      </c>
      <c r="R112" s="210">
        <f>Q112*H112</f>
        <v>0</v>
      </c>
      <c r="S112" s="210">
        <v>0</v>
      </c>
      <c r="T112" s="211">
        <f>S112*H112</f>
        <v>0</v>
      </c>
      <c r="AR112" s="13" t="s">
        <v>121</v>
      </c>
      <c r="AT112" s="13" t="s">
        <v>124</v>
      </c>
      <c r="AU112" s="13" t="s">
        <v>80</v>
      </c>
      <c r="AY112" s="13" t="s">
        <v>122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3" t="s">
        <v>78</v>
      </c>
      <c r="BK112" s="212">
        <f>ROUND(I112*H112,2)</f>
        <v>0</v>
      </c>
      <c r="BL112" s="13" t="s">
        <v>121</v>
      </c>
      <c r="BM112" s="13" t="s">
        <v>220</v>
      </c>
    </row>
    <row r="113" s="1" customFormat="1" ht="16.5" customHeight="1">
      <c r="B113" s="34"/>
      <c r="C113" s="201" t="s">
        <v>221</v>
      </c>
      <c r="D113" s="201" t="s">
        <v>124</v>
      </c>
      <c r="E113" s="202" t="s">
        <v>222</v>
      </c>
      <c r="F113" s="203" t="s">
        <v>223</v>
      </c>
      <c r="G113" s="204" t="s">
        <v>219</v>
      </c>
      <c r="H113" s="205">
        <v>18.474</v>
      </c>
      <c r="I113" s="206"/>
      <c r="J113" s="207">
        <f>ROUND(I113*H113,2)</f>
        <v>0</v>
      </c>
      <c r="K113" s="203" t="s">
        <v>168</v>
      </c>
      <c r="L113" s="39"/>
      <c r="M113" s="208" t="s">
        <v>1</v>
      </c>
      <c r="N113" s="209" t="s">
        <v>41</v>
      </c>
      <c r="O113" s="75"/>
      <c r="P113" s="210">
        <f>O113*H113</f>
        <v>0</v>
      </c>
      <c r="Q113" s="210">
        <v>0</v>
      </c>
      <c r="R113" s="210">
        <f>Q113*H113</f>
        <v>0</v>
      </c>
      <c r="S113" s="210">
        <v>0</v>
      </c>
      <c r="T113" s="211">
        <f>S113*H113</f>
        <v>0</v>
      </c>
      <c r="AR113" s="13" t="s">
        <v>121</v>
      </c>
      <c r="AT113" s="13" t="s">
        <v>124</v>
      </c>
      <c r="AU113" s="13" t="s">
        <v>80</v>
      </c>
      <c r="AY113" s="13" t="s">
        <v>122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3" t="s">
        <v>78</v>
      </c>
      <c r="BK113" s="212">
        <f>ROUND(I113*H113,2)</f>
        <v>0</v>
      </c>
      <c r="BL113" s="13" t="s">
        <v>121</v>
      </c>
      <c r="BM113" s="13" t="s">
        <v>224</v>
      </c>
    </row>
    <row r="114" s="1" customFormat="1" ht="16.5" customHeight="1">
      <c r="B114" s="34"/>
      <c r="C114" s="201" t="s">
        <v>225</v>
      </c>
      <c r="D114" s="201" t="s">
        <v>124</v>
      </c>
      <c r="E114" s="202" t="s">
        <v>226</v>
      </c>
      <c r="F114" s="203" t="s">
        <v>227</v>
      </c>
      <c r="G114" s="204" t="s">
        <v>219</v>
      </c>
      <c r="H114" s="205">
        <v>166.26599999999999</v>
      </c>
      <c r="I114" s="206"/>
      <c r="J114" s="207">
        <f>ROUND(I114*H114,2)</f>
        <v>0</v>
      </c>
      <c r="K114" s="203" t="s">
        <v>168</v>
      </c>
      <c r="L114" s="39"/>
      <c r="M114" s="208" t="s">
        <v>1</v>
      </c>
      <c r="N114" s="209" t="s">
        <v>41</v>
      </c>
      <c r="O114" s="75"/>
      <c r="P114" s="210">
        <f>O114*H114</f>
        <v>0</v>
      </c>
      <c r="Q114" s="210">
        <v>0</v>
      </c>
      <c r="R114" s="210">
        <f>Q114*H114</f>
        <v>0</v>
      </c>
      <c r="S114" s="210">
        <v>0</v>
      </c>
      <c r="T114" s="211">
        <f>S114*H114</f>
        <v>0</v>
      </c>
      <c r="AR114" s="13" t="s">
        <v>121</v>
      </c>
      <c r="AT114" s="13" t="s">
        <v>124</v>
      </c>
      <c r="AU114" s="13" t="s">
        <v>80</v>
      </c>
      <c r="AY114" s="13" t="s">
        <v>122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3" t="s">
        <v>78</v>
      </c>
      <c r="BK114" s="212">
        <f>ROUND(I114*H114,2)</f>
        <v>0</v>
      </c>
      <c r="BL114" s="13" t="s">
        <v>121</v>
      </c>
      <c r="BM114" s="13" t="s">
        <v>228</v>
      </c>
    </row>
    <row r="115" s="11" customFormat="1">
      <c r="B115" s="218"/>
      <c r="C115" s="219"/>
      <c r="D115" s="220" t="s">
        <v>176</v>
      </c>
      <c r="E115" s="219"/>
      <c r="F115" s="222" t="s">
        <v>229</v>
      </c>
      <c r="G115" s="219"/>
      <c r="H115" s="223">
        <v>166.26599999999999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176</v>
      </c>
      <c r="AU115" s="229" t="s">
        <v>80</v>
      </c>
      <c r="AV115" s="11" t="s">
        <v>80</v>
      </c>
      <c r="AW115" s="11" t="s">
        <v>4</v>
      </c>
      <c r="AX115" s="11" t="s">
        <v>78</v>
      </c>
      <c r="AY115" s="229" t="s">
        <v>122</v>
      </c>
    </row>
    <row r="116" s="1" customFormat="1" ht="16.5" customHeight="1">
      <c r="B116" s="34"/>
      <c r="C116" s="201" t="s">
        <v>8</v>
      </c>
      <c r="D116" s="201" t="s">
        <v>124</v>
      </c>
      <c r="E116" s="202" t="s">
        <v>230</v>
      </c>
      <c r="F116" s="203" t="s">
        <v>231</v>
      </c>
      <c r="G116" s="204" t="s">
        <v>219</v>
      </c>
      <c r="H116" s="205">
        <v>18.407</v>
      </c>
      <c r="I116" s="206"/>
      <c r="J116" s="207">
        <f>ROUND(I116*H116,2)</f>
        <v>0</v>
      </c>
      <c r="K116" s="203" t="s">
        <v>168</v>
      </c>
      <c r="L116" s="39"/>
      <c r="M116" s="208" t="s">
        <v>1</v>
      </c>
      <c r="N116" s="209" t="s">
        <v>41</v>
      </c>
      <c r="O116" s="75"/>
      <c r="P116" s="210">
        <f>O116*H116</f>
        <v>0</v>
      </c>
      <c r="Q116" s="210">
        <v>0</v>
      </c>
      <c r="R116" s="210">
        <f>Q116*H116</f>
        <v>0</v>
      </c>
      <c r="S116" s="210">
        <v>0</v>
      </c>
      <c r="T116" s="211">
        <f>S116*H116</f>
        <v>0</v>
      </c>
      <c r="AR116" s="13" t="s">
        <v>121</v>
      </c>
      <c r="AT116" s="13" t="s">
        <v>124</v>
      </c>
      <c r="AU116" s="13" t="s">
        <v>80</v>
      </c>
      <c r="AY116" s="13" t="s">
        <v>122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13" t="s">
        <v>78</v>
      </c>
      <c r="BK116" s="212">
        <f>ROUND(I116*H116,2)</f>
        <v>0</v>
      </c>
      <c r="BL116" s="13" t="s">
        <v>121</v>
      </c>
      <c r="BM116" s="13" t="s">
        <v>232</v>
      </c>
    </row>
    <row r="117" s="10" customFormat="1" ht="25.92" customHeight="1">
      <c r="B117" s="185"/>
      <c r="C117" s="186"/>
      <c r="D117" s="187" t="s">
        <v>69</v>
      </c>
      <c r="E117" s="188" t="s">
        <v>233</v>
      </c>
      <c r="F117" s="188" t="s">
        <v>234</v>
      </c>
      <c r="G117" s="186"/>
      <c r="H117" s="186"/>
      <c r="I117" s="189"/>
      <c r="J117" s="190">
        <f>BK117</f>
        <v>0</v>
      </c>
      <c r="K117" s="186"/>
      <c r="L117" s="191"/>
      <c r="M117" s="192"/>
      <c r="N117" s="193"/>
      <c r="O117" s="193"/>
      <c r="P117" s="194">
        <f>P118+P121+P124+P130+P134</f>
        <v>0</v>
      </c>
      <c r="Q117" s="193"/>
      <c r="R117" s="194">
        <f>R118+R121+R124+R130+R134</f>
        <v>0</v>
      </c>
      <c r="S117" s="193"/>
      <c r="T117" s="195">
        <f>T118+T121+T124+T130+T134</f>
        <v>0.7504748</v>
      </c>
      <c r="AR117" s="196" t="s">
        <v>80</v>
      </c>
      <c r="AT117" s="197" t="s">
        <v>69</v>
      </c>
      <c r="AU117" s="197" t="s">
        <v>70</v>
      </c>
      <c r="AY117" s="196" t="s">
        <v>122</v>
      </c>
      <c r="BK117" s="198">
        <f>BK118+BK121+BK124+BK130+BK134</f>
        <v>0</v>
      </c>
    </row>
    <row r="118" s="10" customFormat="1" ht="22.8" customHeight="1">
      <c r="B118" s="185"/>
      <c r="C118" s="186"/>
      <c r="D118" s="187" t="s">
        <v>69</v>
      </c>
      <c r="E118" s="199" t="s">
        <v>235</v>
      </c>
      <c r="F118" s="199" t="s">
        <v>236</v>
      </c>
      <c r="G118" s="186"/>
      <c r="H118" s="186"/>
      <c r="I118" s="189"/>
      <c r="J118" s="200">
        <f>BK118</f>
        <v>0</v>
      </c>
      <c r="K118" s="186"/>
      <c r="L118" s="191"/>
      <c r="M118" s="192"/>
      <c r="N118" s="193"/>
      <c r="O118" s="193"/>
      <c r="P118" s="194">
        <f>SUM(P119:P120)</f>
        <v>0</v>
      </c>
      <c r="Q118" s="193"/>
      <c r="R118" s="194">
        <f>SUM(R119:R120)</f>
        <v>0</v>
      </c>
      <c r="S118" s="193"/>
      <c r="T118" s="195">
        <f>SUM(T119:T120)</f>
        <v>0.055190000000000003</v>
      </c>
      <c r="AR118" s="196" t="s">
        <v>80</v>
      </c>
      <c r="AT118" s="197" t="s">
        <v>69</v>
      </c>
      <c r="AU118" s="197" t="s">
        <v>78</v>
      </c>
      <c r="AY118" s="196" t="s">
        <v>122</v>
      </c>
      <c r="BK118" s="198">
        <f>SUM(BK119:BK120)</f>
        <v>0</v>
      </c>
    </row>
    <row r="119" s="1" customFormat="1" ht="16.5" customHeight="1">
      <c r="B119" s="34"/>
      <c r="C119" s="201" t="s">
        <v>237</v>
      </c>
      <c r="D119" s="201" t="s">
        <v>124</v>
      </c>
      <c r="E119" s="202" t="s">
        <v>238</v>
      </c>
      <c r="F119" s="203" t="s">
        <v>239</v>
      </c>
      <c r="G119" s="204" t="s">
        <v>203</v>
      </c>
      <c r="H119" s="205">
        <v>3</v>
      </c>
      <c r="I119" s="206"/>
      <c r="J119" s="207">
        <f>ROUND(I119*H119,2)</f>
        <v>0</v>
      </c>
      <c r="K119" s="203" t="s">
        <v>168</v>
      </c>
      <c r="L119" s="39"/>
      <c r="M119" s="208" t="s">
        <v>1</v>
      </c>
      <c r="N119" s="209" t="s">
        <v>41</v>
      </c>
      <c r="O119" s="75"/>
      <c r="P119" s="210">
        <f>O119*H119</f>
        <v>0</v>
      </c>
      <c r="Q119" s="210">
        <v>0</v>
      </c>
      <c r="R119" s="210">
        <f>Q119*H119</f>
        <v>0</v>
      </c>
      <c r="S119" s="210">
        <v>0.0082100000000000003</v>
      </c>
      <c r="T119" s="211">
        <f>S119*H119</f>
        <v>0.024629999999999999</v>
      </c>
      <c r="AR119" s="13" t="s">
        <v>237</v>
      </c>
      <c r="AT119" s="13" t="s">
        <v>124</v>
      </c>
      <c r="AU119" s="13" t="s">
        <v>80</v>
      </c>
      <c r="AY119" s="13" t="s">
        <v>122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3" t="s">
        <v>78</v>
      </c>
      <c r="BK119" s="212">
        <f>ROUND(I119*H119,2)</f>
        <v>0</v>
      </c>
      <c r="BL119" s="13" t="s">
        <v>237</v>
      </c>
      <c r="BM119" s="13" t="s">
        <v>240</v>
      </c>
    </row>
    <row r="120" s="1" customFormat="1" ht="16.5" customHeight="1">
      <c r="B120" s="34"/>
      <c r="C120" s="201" t="s">
        <v>241</v>
      </c>
      <c r="D120" s="201" t="s">
        <v>124</v>
      </c>
      <c r="E120" s="202" t="s">
        <v>242</v>
      </c>
      <c r="F120" s="203" t="s">
        <v>243</v>
      </c>
      <c r="G120" s="204" t="s">
        <v>203</v>
      </c>
      <c r="H120" s="205">
        <v>1.6000000000000001</v>
      </c>
      <c r="I120" s="206"/>
      <c r="J120" s="207">
        <f>ROUND(I120*H120,2)</f>
        <v>0</v>
      </c>
      <c r="K120" s="203" t="s">
        <v>168</v>
      </c>
      <c r="L120" s="39"/>
      <c r="M120" s="208" t="s">
        <v>1</v>
      </c>
      <c r="N120" s="209" t="s">
        <v>41</v>
      </c>
      <c r="O120" s="75"/>
      <c r="P120" s="210">
        <f>O120*H120</f>
        <v>0</v>
      </c>
      <c r="Q120" s="210">
        <v>0</v>
      </c>
      <c r="R120" s="210">
        <f>Q120*H120</f>
        <v>0</v>
      </c>
      <c r="S120" s="210">
        <v>0.019099999999999999</v>
      </c>
      <c r="T120" s="211">
        <f>S120*H120</f>
        <v>0.03056</v>
      </c>
      <c r="AR120" s="13" t="s">
        <v>237</v>
      </c>
      <c r="AT120" s="13" t="s">
        <v>124</v>
      </c>
      <c r="AU120" s="13" t="s">
        <v>80</v>
      </c>
      <c r="AY120" s="13" t="s">
        <v>122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3" t="s">
        <v>78</v>
      </c>
      <c r="BK120" s="212">
        <f>ROUND(I120*H120,2)</f>
        <v>0</v>
      </c>
      <c r="BL120" s="13" t="s">
        <v>237</v>
      </c>
      <c r="BM120" s="13" t="s">
        <v>244</v>
      </c>
    </row>
    <row r="121" s="10" customFormat="1" ht="22.8" customHeight="1">
      <c r="B121" s="185"/>
      <c r="C121" s="186"/>
      <c r="D121" s="187" t="s">
        <v>69</v>
      </c>
      <c r="E121" s="199" t="s">
        <v>245</v>
      </c>
      <c r="F121" s="199" t="s">
        <v>246</v>
      </c>
      <c r="G121" s="186"/>
      <c r="H121" s="186"/>
      <c r="I121" s="189"/>
      <c r="J121" s="200">
        <f>BK121</f>
        <v>0</v>
      </c>
      <c r="K121" s="186"/>
      <c r="L121" s="191"/>
      <c r="M121" s="192"/>
      <c r="N121" s="193"/>
      <c r="O121" s="193"/>
      <c r="P121" s="194">
        <f>SUM(P122:P123)</f>
        <v>0</v>
      </c>
      <c r="Q121" s="193"/>
      <c r="R121" s="194">
        <f>SUM(R122:R123)</f>
        <v>0</v>
      </c>
      <c r="S121" s="193"/>
      <c r="T121" s="195">
        <f>SUM(T122:T123)</f>
        <v>0.041399999999999992</v>
      </c>
      <c r="AR121" s="196" t="s">
        <v>80</v>
      </c>
      <c r="AT121" s="197" t="s">
        <v>69</v>
      </c>
      <c r="AU121" s="197" t="s">
        <v>78</v>
      </c>
      <c r="AY121" s="196" t="s">
        <v>122</v>
      </c>
      <c r="BK121" s="198">
        <f>SUM(BK122:BK123)</f>
        <v>0</v>
      </c>
    </row>
    <row r="122" s="1" customFormat="1" ht="16.5" customHeight="1">
      <c r="B122" s="34"/>
      <c r="C122" s="201" t="s">
        <v>247</v>
      </c>
      <c r="D122" s="201" t="s">
        <v>124</v>
      </c>
      <c r="E122" s="202" t="s">
        <v>248</v>
      </c>
      <c r="F122" s="203" t="s">
        <v>249</v>
      </c>
      <c r="G122" s="204" t="s">
        <v>167</v>
      </c>
      <c r="H122" s="205">
        <v>2.2999999999999998</v>
      </c>
      <c r="I122" s="206"/>
      <c r="J122" s="207">
        <f>ROUND(I122*H122,2)</f>
        <v>0</v>
      </c>
      <c r="K122" s="203" t="s">
        <v>168</v>
      </c>
      <c r="L122" s="39"/>
      <c r="M122" s="208" t="s">
        <v>1</v>
      </c>
      <c r="N122" s="209" t="s">
        <v>41</v>
      </c>
      <c r="O122" s="75"/>
      <c r="P122" s="210">
        <f>O122*H122</f>
        <v>0</v>
      </c>
      <c r="Q122" s="210">
        <v>0</v>
      </c>
      <c r="R122" s="210">
        <f>Q122*H122</f>
        <v>0</v>
      </c>
      <c r="S122" s="210">
        <v>0.017999999999999999</v>
      </c>
      <c r="T122" s="211">
        <f>S122*H122</f>
        <v>0.041399999999999992</v>
      </c>
      <c r="AR122" s="13" t="s">
        <v>237</v>
      </c>
      <c r="AT122" s="13" t="s">
        <v>124</v>
      </c>
      <c r="AU122" s="13" t="s">
        <v>80</v>
      </c>
      <c r="AY122" s="13" t="s">
        <v>122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3" t="s">
        <v>78</v>
      </c>
      <c r="BK122" s="212">
        <f>ROUND(I122*H122,2)</f>
        <v>0</v>
      </c>
      <c r="BL122" s="13" t="s">
        <v>237</v>
      </c>
      <c r="BM122" s="13" t="s">
        <v>250</v>
      </c>
    </row>
    <row r="123" s="11" customFormat="1">
      <c r="B123" s="218"/>
      <c r="C123" s="219"/>
      <c r="D123" s="220" t="s">
        <v>176</v>
      </c>
      <c r="E123" s="221" t="s">
        <v>1</v>
      </c>
      <c r="F123" s="222" t="s">
        <v>251</v>
      </c>
      <c r="G123" s="219"/>
      <c r="H123" s="223">
        <v>2.2999999999999998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176</v>
      </c>
      <c r="AU123" s="229" t="s">
        <v>80</v>
      </c>
      <c r="AV123" s="11" t="s">
        <v>80</v>
      </c>
      <c r="AW123" s="11" t="s">
        <v>32</v>
      </c>
      <c r="AX123" s="11" t="s">
        <v>78</v>
      </c>
      <c r="AY123" s="229" t="s">
        <v>122</v>
      </c>
    </row>
    <row r="124" s="10" customFormat="1" ht="22.8" customHeight="1">
      <c r="B124" s="185"/>
      <c r="C124" s="186"/>
      <c r="D124" s="187" t="s">
        <v>69</v>
      </c>
      <c r="E124" s="199" t="s">
        <v>252</v>
      </c>
      <c r="F124" s="199" t="s">
        <v>253</v>
      </c>
      <c r="G124" s="186"/>
      <c r="H124" s="186"/>
      <c r="I124" s="189"/>
      <c r="J124" s="200">
        <f>BK124</f>
        <v>0</v>
      </c>
      <c r="K124" s="186"/>
      <c r="L124" s="191"/>
      <c r="M124" s="192"/>
      <c r="N124" s="193"/>
      <c r="O124" s="193"/>
      <c r="P124" s="194">
        <f>SUM(P125:P129)</f>
        <v>0</v>
      </c>
      <c r="Q124" s="193"/>
      <c r="R124" s="194">
        <f>SUM(R125:R129)</f>
        <v>0</v>
      </c>
      <c r="S124" s="193"/>
      <c r="T124" s="195">
        <f>SUM(T125:T129)</f>
        <v>0.46840980000000004</v>
      </c>
      <c r="AR124" s="196" t="s">
        <v>80</v>
      </c>
      <c r="AT124" s="197" t="s">
        <v>69</v>
      </c>
      <c r="AU124" s="197" t="s">
        <v>78</v>
      </c>
      <c r="AY124" s="196" t="s">
        <v>122</v>
      </c>
      <c r="BK124" s="198">
        <f>SUM(BK125:BK129)</f>
        <v>0</v>
      </c>
    </row>
    <row r="125" s="1" customFormat="1" ht="16.5" customHeight="1">
      <c r="B125" s="34"/>
      <c r="C125" s="201" t="s">
        <v>254</v>
      </c>
      <c r="D125" s="201" t="s">
        <v>124</v>
      </c>
      <c r="E125" s="202" t="s">
        <v>255</v>
      </c>
      <c r="F125" s="203" t="s">
        <v>256</v>
      </c>
      <c r="G125" s="204" t="s">
        <v>167</v>
      </c>
      <c r="H125" s="205">
        <v>3.5640000000000001</v>
      </c>
      <c r="I125" s="206"/>
      <c r="J125" s="207">
        <f>ROUND(I125*H125,2)</f>
        <v>0</v>
      </c>
      <c r="K125" s="203" t="s">
        <v>168</v>
      </c>
      <c r="L125" s="39"/>
      <c r="M125" s="208" t="s">
        <v>1</v>
      </c>
      <c r="N125" s="209" t="s">
        <v>41</v>
      </c>
      <c r="O125" s="75"/>
      <c r="P125" s="210">
        <f>O125*H125</f>
        <v>0</v>
      </c>
      <c r="Q125" s="210">
        <v>0</v>
      </c>
      <c r="R125" s="210">
        <f>Q125*H125</f>
        <v>0</v>
      </c>
      <c r="S125" s="210">
        <v>0.01695</v>
      </c>
      <c r="T125" s="211">
        <f>S125*H125</f>
        <v>0.0604098</v>
      </c>
      <c r="AR125" s="13" t="s">
        <v>237</v>
      </c>
      <c r="AT125" s="13" t="s">
        <v>124</v>
      </c>
      <c r="AU125" s="13" t="s">
        <v>80</v>
      </c>
      <c r="AY125" s="13" t="s">
        <v>122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3" t="s">
        <v>78</v>
      </c>
      <c r="BK125" s="212">
        <f>ROUND(I125*H125,2)</f>
        <v>0</v>
      </c>
      <c r="BL125" s="13" t="s">
        <v>237</v>
      </c>
      <c r="BM125" s="13" t="s">
        <v>257</v>
      </c>
    </row>
    <row r="126" s="11" customFormat="1">
      <c r="B126" s="218"/>
      <c r="C126" s="219"/>
      <c r="D126" s="220" t="s">
        <v>176</v>
      </c>
      <c r="E126" s="221" t="s">
        <v>1</v>
      </c>
      <c r="F126" s="222" t="s">
        <v>258</v>
      </c>
      <c r="G126" s="219"/>
      <c r="H126" s="223">
        <v>3.5640000000000001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176</v>
      </c>
      <c r="AU126" s="229" t="s">
        <v>80</v>
      </c>
      <c r="AV126" s="11" t="s">
        <v>80</v>
      </c>
      <c r="AW126" s="11" t="s">
        <v>32</v>
      </c>
      <c r="AX126" s="11" t="s">
        <v>78</v>
      </c>
      <c r="AY126" s="229" t="s">
        <v>122</v>
      </c>
    </row>
    <row r="127" s="1" customFormat="1" ht="16.5" customHeight="1">
      <c r="B127" s="34"/>
      <c r="C127" s="201" t="s">
        <v>84</v>
      </c>
      <c r="D127" s="201" t="s">
        <v>124</v>
      </c>
      <c r="E127" s="202" t="s">
        <v>259</v>
      </c>
      <c r="F127" s="203" t="s">
        <v>260</v>
      </c>
      <c r="G127" s="204" t="s">
        <v>127</v>
      </c>
      <c r="H127" s="205">
        <v>17</v>
      </c>
      <c r="I127" s="206"/>
      <c r="J127" s="207">
        <f>ROUND(I127*H127,2)</f>
        <v>0</v>
      </c>
      <c r="K127" s="203" t="s">
        <v>168</v>
      </c>
      <c r="L127" s="39"/>
      <c r="M127" s="208" t="s">
        <v>1</v>
      </c>
      <c r="N127" s="209" t="s">
        <v>41</v>
      </c>
      <c r="O127" s="75"/>
      <c r="P127" s="210">
        <f>O127*H127</f>
        <v>0</v>
      </c>
      <c r="Q127" s="210">
        <v>0</v>
      </c>
      <c r="R127" s="210">
        <f>Q127*H127</f>
        <v>0</v>
      </c>
      <c r="S127" s="210">
        <v>0.024</v>
      </c>
      <c r="T127" s="211">
        <f>S127*H127</f>
        <v>0.40800000000000003</v>
      </c>
      <c r="AR127" s="13" t="s">
        <v>237</v>
      </c>
      <c r="AT127" s="13" t="s">
        <v>124</v>
      </c>
      <c r="AU127" s="13" t="s">
        <v>80</v>
      </c>
      <c r="AY127" s="13" t="s">
        <v>122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3" t="s">
        <v>78</v>
      </c>
      <c r="BK127" s="212">
        <f>ROUND(I127*H127,2)</f>
        <v>0</v>
      </c>
      <c r="BL127" s="13" t="s">
        <v>237</v>
      </c>
      <c r="BM127" s="13" t="s">
        <v>261</v>
      </c>
    </row>
    <row r="128" s="11" customFormat="1">
      <c r="B128" s="218"/>
      <c r="C128" s="219"/>
      <c r="D128" s="220" t="s">
        <v>176</v>
      </c>
      <c r="E128" s="221" t="s">
        <v>1</v>
      </c>
      <c r="F128" s="222" t="s">
        <v>262</v>
      </c>
      <c r="G128" s="219"/>
      <c r="H128" s="223">
        <v>17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176</v>
      </c>
      <c r="AU128" s="229" t="s">
        <v>80</v>
      </c>
      <c r="AV128" s="11" t="s">
        <v>80</v>
      </c>
      <c r="AW128" s="11" t="s">
        <v>32</v>
      </c>
      <c r="AX128" s="11" t="s">
        <v>78</v>
      </c>
      <c r="AY128" s="229" t="s">
        <v>122</v>
      </c>
    </row>
    <row r="129" s="1" customFormat="1" ht="16.5" customHeight="1">
      <c r="B129" s="34"/>
      <c r="C129" s="201" t="s">
        <v>7</v>
      </c>
      <c r="D129" s="201" t="s">
        <v>124</v>
      </c>
      <c r="E129" s="202" t="s">
        <v>263</v>
      </c>
      <c r="F129" s="203" t="s">
        <v>264</v>
      </c>
      <c r="G129" s="204" t="s">
        <v>203</v>
      </c>
      <c r="H129" s="205">
        <v>3.2999999999999998</v>
      </c>
      <c r="I129" s="206"/>
      <c r="J129" s="207">
        <f>ROUND(I129*H129,2)</f>
        <v>0</v>
      </c>
      <c r="K129" s="203" t="s">
        <v>1</v>
      </c>
      <c r="L129" s="39"/>
      <c r="M129" s="208" t="s">
        <v>1</v>
      </c>
      <c r="N129" s="209" t="s">
        <v>41</v>
      </c>
      <c r="O129" s="7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AR129" s="13" t="s">
        <v>237</v>
      </c>
      <c r="AT129" s="13" t="s">
        <v>124</v>
      </c>
      <c r="AU129" s="13" t="s">
        <v>80</v>
      </c>
      <c r="AY129" s="13" t="s">
        <v>122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3" t="s">
        <v>78</v>
      </c>
      <c r="BK129" s="212">
        <f>ROUND(I129*H129,2)</f>
        <v>0</v>
      </c>
      <c r="BL129" s="13" t="s">
        <v>237</v>
      </c>
      <c r="BM129" s="13" t="s">
        <v>265</v>
      </c>
    </row>
    <row r="130" s="10" customFormat="1" ht="22.8" customHeight="1">
      <c r="B130" s="185"/>
      <c r="C130" s="186"/>
      <c r="D130" s="187" t="s">
        <v>69</v>
      </c>
      <c r="E130" s="199" t="s">
        <v>266</v>
      </c>
      <c r="F130" s="199" t="s">
        <v>267</v>
      </c>
      <c r="G130" s="186"/>
      <c r="H130" s="186"/>
      <c r="I130" s="189"/>
      <c r="J130" s="200">
        <f>BK130</f>
        <v>0</v>
      </c>
      <c r="K130" s="186"/>
      <c r="L130" s="191"/>
      <c r="M130" s="192"/>
      <c r="N130" s="193"/>
      <c r="O130" s="193"/>
      <c r="P130" s="194">
        <f>SUM(P131:P133)</f>
        <v>0</v>
      </c>
      <c r="Q130" s="193"/>
      <c r="R130" s="194">
        <f>SUM(R131:R133)</f>
        <v>0</v>
      </c>
      <c r="S130" s="193"/>
      <c r="T130" s="195">
        <f>SUM(T131:T133)</f>
        <v>0.09580000000000001</v>
      </c>
      <c r="AR130" s="196" t="s">
        <v>80</v>
      </c>
      <c r="AT130" s="197" t="s">
        <v>69</v>
      </c>
      <c r="AU130" s="197" t="s">
        <v>78</v>
      </c>
      <c r="AY130" s="196" t="s">
        <v>122</v>
      </c>
      <c r="BK130" s="198">
        <f>SUM(BK131:BK133)</f>
        <v>0</v>
      </c>
    </row>
    <row r="131" s="1" customFormat="1" ht="16.5" customHeight="1">
      <c r="B131" s="34"/>
      <c r="C131" s="201" t="s">
        <v>268</v>
      </c>
      <c r="D131" s="201" t="s">
        <v>124</v>
      </c>
      <c r="E131" s="202" t="s">
        <v>269</v>
      </c>
      <c r="F131" s="203" t="s">
        <v>270</v>
      </c>
      <c r="G131" s="204" t="s">
        <v>167</v>
      </c>
      <c r="H131" s="205">
        <v>5.4000000000000004</v>
      </c>
      <c r="I131" s="206"/>
      <c r="J131" s="207">
        <f>ROUND(I131*H131,2)</f>
        <v>0</v>
      </c>
      <c r="K131" s="203" t="s">
        <v>168</v>
      </c>
      <c r="L131" s="39"/>
      <c r="M131" s="208" t="s">
        <v>1</v>
      </c>
      <c r="N131" s="209" t="s">
        <v>41</v>
      </c>
      <c r="O131" s="75"/>
      <c r="P131" s="210">
        <f>O131*H131</f>
        <v>0</v>
      </c>
      <c r="Q131" s="210">
        <v>0</v>
      </c>
      <c r="R131" s="210">
        <f>Q131*H131</f>
        <v>0</v>
      </c>
      <c r="S131" s="210">
        <v>0.017000000000000001</v>
      </c>
      <c r="T131" s="211">
        <f>S131*H131</f>
        <v>0.091800000000000007</v>
      </c>
      <c r="AR131" s="13" t="s">
        <v>237</v>
      </c>
      <c r="AT131" s="13" t="s">
        <v>124</v>
      </c>
      <c r="AU131" s="13" t="s">
        <v>80</v>
      </c>
      <c r="AY131" s="13" t="s">
        <v>122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3" t="s">
        <v>78</v>
      </c>
      <c r="BK131" s="212">
        <f>ROUND(I131*H131,2)</f>
        <v>0</v>
      </c>
      <c r="BL131" s="13" t="s">
        <v>237</v>
      </c>
      <c r="BM131" s="13" t="s">
        <v>271</v>
      </c>
    </row>
    <row r="132" s="11" customFormat="1">
      <c r="B132" s="218"/>
      <c r="C132" s="219"/>
      <c r="D132" s="220" t="s">
        <v>176</v>
      </c>
      <c r="E132" s="221" t="s">
        <v>1</v>
      </c>
      <c r="F132" s="222" t="s">
        <v>272</v>
      </c>
      <c r="G132" s="219"/>
      <c r="H132" s="223">
        <v>5.4000000000000004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176</v>
      </c>
      <c r="AU132" s="229" t="s">
        <v>80</v>
      </c>
      <c r="AV132" s="11" t="s">
        <v>80</v>
      </c>
      <c r="AW132" s="11" t="s">
        <v>32</v>
      </c>
      <c r="AX132" s="11" t="s">
        <v>78</v>
      </c>
      <c r="AY132" s="229" t="s">
        <v>122</v>
      </c>
    </row>
    <row r="133" s="1" customFormat="1" ht="16.5" customHeight="1">
      <c r="B133" s="34"/>
      <c r="C133" s="201" t="s">
        <v>273</v>
      </c>
      <c r="D133" s="201" t="s">
        <v>124</v>
      </c>
      <c r="E133" s="202" t="s">
        <v>274</v>
      </c>
      <c r="F133" s="203" t="s">
        <v>275</v>
      </c>
      <c r="G133" s="204" t="s">
        <v>127</v>
      </c>
      <c r="H133" s="205">
        <v>10</v>
      </c>
      <c r="I133" s="206"/>
      <c r="J133" s="207">
        <f>ROUND(I133*H133,2)</f>
        <v>0</v>
      </c>
      <c r="K133" s="203" t="s">
        <v>168</v>
      </c>
      <c r="L133" s="39"/>
      <c r="M133" s="208" t="s">
        <v>1</v>
      </c>
      <c r="N133" s="209" t="s">
        <v>41</v>
      </c>
      <c r="O133" s="75"/>
      <c r="P133" s="210">
        <f>O133*H133</f>
        <v>0</v>
      </c>
      <c r="Q133" s="210">
        <v>0</v>
      </c>
      <c r="R133" s="210">
        <f>Q133*H133</f>
        <v>0</v>
      </c>
      <c r="S133" s="210">
        <v>0.00040000000000000002</v>
      </c>
      <c r="T133" s="211">
        <f>S133*H133</f>
        <v>0.0040000000000000001</v>
      </c>
      <c r="AR133" s="13" t="s">
        <v>237</v>
      </c>
      <c r="AT133" s="13" t="s">
        <v>124</v>
      </c>
      <c r="AU133" s="13" t="s">
        <v>80</v>
      </c>
      <c r="AY133" s="13" t="s">
        <v>122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3" t="s">
        <v>78</v>
      </c>
      <c r="BK133" s="212">
        <f>ROUND(I133*H133,2)</f>
        <v>0</v>
      </c>
      <c r="BL133" s="13" t="s">
        <v>237</v>
      </c>
      <c r="BM133" s="13" t="s">
        <v>276</v>
      </c>
    </row>
    <row r="134" s="10" customFormat="1" ht="22.8" customHeight="1">
      <c r="B134" s="185"/>
      <c r="C134" s="186"/>
      <c r="D134" s="187" t="s">
        <v>69</v>
      </c>
      <c r="E134" s="199" t="s">
        <v>277</v>
      </c>
      <c r="F134" s="199" t="s">
        <v>278</v>
      </c>
      <c r="G134" s="186"/>
      <c r="H134" s="186"/>
      <c r="I134" s="189"/>
      <c r="J134" s="200">
        <f>BK134</f>
        <v>0</v>
      </c>
      <c r="K134" s="186"/>
      <c r="L134" s="191"/>
      <c r="M134" s="192"/>
      <c r="N134" s="193"/>
      <c r="O134" s="193"/>
      <c r="P134" s="194">
        <f>SUM(P135:P136)</f>
        <v>0</v>
      </c>
      <c r="Q134" s="193"/>
      <c r="R134" s="194">
        <f>SUM(R135:R136)</f>
        <v>0</v>
      </c>
      <c r="S134" s="193"/>
      <c r="T134" s="195">
        <f>SUM(T135:T136)</f>
        <v>0.089674999999999991</v>
      </c>
      <c r="AR134" s="196" t="s">
        <v>80</v>
      </c>
      <c r="AT134" s="197" t="s">
        <v>69</v>
      </c>
      <c r="AU134" s="197" t="s">
        <v>78</v>
      </c>
      <c r="AY134" s="196" t="s">
        <v>122</v>
      </c>
      <c r="BK134" s="198">
        <f>SUM(BK135:BK136)</f>
        <v>0</v>
      </c>
    </row>
    <row r="135" s="1" customFormat="1" ht="16.5" customHeight="1">
      <c r="B135" s="34"/>
      <c r="C135" s="201" t="s">
        <v>279</v>
      </c>
      <c r="D135" s="201" t="s">
        <v>124</v>
      </c>
      <c r="E135" s="202" t="s">
        <v>280</v>
      </c>
      <c r="F135" s="203" t="s">
        <v>281</v>
      </c>
      <c r="G135" s="204" t="s">
        <v>167</v>
      </c>
      <c r="H135" s="205">
        <v>35.869999999999997</v>
      </c>
      <c r="I135" s="206"/>
      <c r="J135" s="207">
        <f>ROUND(I135*H135,2)</f>
        <v>0</v>
      </c>
      <c r="K135" s="203" t="s">
        <v>168</v>
      </c>
      <c r="L135" s="39"/>
      <c r="M135" s="208" t="s">
        <v>1</v>
      </c>
      <c r="N135" s="209" t="s">
        <v>41</v>
      </c>
      <c r="O135" s="75"/>
      <c r="P135" s="210">
        <f>O135*H135</f>
        <v>0</v>
      </c>
      <c r="Q135" s="210">
        <v>0</v>
      </c>
      <c r="R135" s="210">
        <f>Q135*H135</f>
        <v>0</v>
      </c>
      <c r="S135" s="210">
        <v>0.0025000000000000001</v>
      </c>
      <c r="T135" s="211">
        <f>S135*H135</f>
        <v>0.089674999999999991</v>
      </c>
      <c r="AR135" s="13" t="s">
        <v>237</v>
      </c>
      <c r="AT135" s="13" t="s">
        <v>124</v>
      </c>
      <c r="AU135" s="13" t="s">
        <v>80</v>
      </c>
      <c r="AY135" s="13" t="s">
        <v>122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3" t="s">
        <v>78</v>
      </c>
      <c r="BK135" s="212">
        <f>ROUND(I135*H135,2)</f>
        <v>0</v>
      </c>
      <c r="BL135" s="13" t="s">
        <v>237</v>
      </c>
      <c r="BM135" s="13" t="s">
        <v>282</v>
      </c>
    </row>
    <row r="136" s="11" customFormat="1">
      <c r="B136" s="218"/>
      <c r="C136" s="219"/>
      <c r="D136" s="220" t="s">
        <v>176</v>
      </c>
      <c r="E136" s="221" t="s">
        <v>1</v>
      </c>
      <c r="F136" s="222" t="s">
        <v>283</v>
      </c>
      <c r="G136" s="219"/>
      <c r="H136" s="223">
        <v>35.869999999999997</v>
      </c>
      <c r="I136" s="224"/>
      <c r="J136" s="219"/>
      <c r="K136" s="219"/>
      <c r="L136" s="225"/>
      <c r="M136" s="230"/>
      <c r="N136" s="231"/>
      <c r="O136" s="231"/>
      <c r="P136" s="231"/>
      <c r="Q136" s="231"/>
      <c r="R136" s="231"/>
      <c r="S136" s="231"/>
      <c r="T136" s="232"/>
      <c r="AT136" s="229" t="s">
        <v>176</v>
      </c>
      <c r="AU136" s="229" t="s">
        <v>80</v>
      </c>
      <c r="AV136" s="11" t="s">
        <v>80</v>
      </c>
      <c r="AW136" s="11" t="s">
        <v>32</v>
      </c>
      <c r="AX136" s="11" t="s">
        <v>78</v>
      </c>
      <c r="AY136" s="229" t="s">
        <v>122</v>
      </c>
    </row>
    <row r="137" s="1" customFormat="1" ht="6.96" customHeight="1">
      <c r="B137" s="53"/>
      <c r="C137" s="54"/>
      <c r="D137" s="54"/>
      <c r="E137" s="54"/>
      <c r="F137" s="54"/>
      <c r="G137" s="54"/>
      <c r="H137" s="54"/>
      <c r="I137" s="151"/>
      <c r="J137" s="54"/>
      <c r="K137" s="54"/>
      <c r="L137" s="39"/>
    </row>
  </sheetData>
  <sheetProtection sheet="1" autoFilter="0" formatColumns="0" formatRows="0" objects="1" scenarios="1" spinCount="100000" saltValue="shiBWu7ScG+gjpQ0y6wYpWfKhUCRMkCeesSh+HZlRgVpmU2i6I12YRjs5HNdy/Q1y3jps9IZkbdt77DlbfcuHA==" hashValue="ik4kNWVXg9kXgoLCaSAegP+4/h2JufRTZsIg+GVR7wx0Bu4ITKEvupGHv/r3JXW/jwASv3hnixw6ORB+zjum6Q==" algorithmName="SHA-512" password="CC35"/>
  <autoFilter ref="C88:K136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0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86</v>
      </c>
    </row>
    <row r="3" ht="6.96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6"/>
      <c r="AT3" s="13" t="s">
        <v>80</v>
      </c>
    </row>
    <row r="4" ht="24.96" customHeight="1">
      <c r="B4" s="16"/>
      <c r="D4" s="124" t="s">
        <v>96</v>
      </c>
      <c r="L4" s="16"/>
      <c r="M4" s="20" t="s">
        <v>10</v>
      </c>
      <c r="AT4" s="13" t="s">
        <v>4</v>
      </c>
    </row>
    <row r="5" ht="6.96" customHeight="1">
      <c r="B5" s="16"/>
      <c r="L5" s="16"/>
    </row>
    <row r="6" ht="12" customHeight="1">
      <c r="B6" s="16"/>
      <c r="D6" s="125" t="s">
        <v>16</v>
      </c>
      <c r="L6" s="16"/>
    </row>
    <row r="7" ht="16.5" customHeight="1">
      <c r="B7" s="16"/>
      <c r="E7" s="126" t="str">
        <f>'Rekapitulace stavby'!K6</f>
        <v>MŠ Alšova - stavební úprava hospodářského pavilovu</v>
      </c>
      <c r="F7" s="125"/>
      <c r="G7" s="125"/>
      <c r="H7" s="125"/>
      <c r="L7" s="16"/>
    </row>
    <row r="8" s="1" customFormat="1" ht="12" customHeight="1">
      <c r="B8" s="39"/>
      <c r="D8" s="125" t="s">
        <v>97</v>
      </c>
      <c r="I8" s="127"/>
      <c r="L8" s="39"/>
    </row>
    <row r="9" s="1" customFormat="1" ht="36.96" customHeight="1">
      <c r="B9" s="39"/>
      <c r="E9" s="128" t="s">
        <v>284</v>
      </c>
      <c r="F9" s="1"/>
      <c r="G9" s="1"/>
      <c r="H9" s="1"/>
      <c r="I9" s="127"/>
      <c r="L9" s="39"/>
    </row>
    <row r="10" s="1" customFormat="1">
      <c r="B10" s="39"/>
      <c r="I10" s="127"/>
      <c r="L10" s="39"/>
    </row>
    <row r="11" s="1" customFormat="1" ht="12" customHeight="1">
      <c r="B11" s="39"/>
      <c r="D11" s="125" t="s">
        <v>18</v>
      </c>
      <c r="F11" s="13" t="s">
        <v>1</v>
      </c>
      <c r="I11" s="129" t="s">
        <v>19</v>
      </c>
      <c r="J11" s="13" t="s">
        <v>1</v>
      </c>
      <c r="L11" s="39"/>
    </row>
    <row r="12" s="1" customFormat="1" ht="12" customHeight="1">
      <c r="B12" s="39"/>
      <c r="D12" s="125" t="s">
        <v>20</v>
      </c>
      <c r="F12" s="13" t="s">
        <v>21</v>
      </c>
      <c r="I12" s="129" t="s">
        <v>22</v>
      </c>
      <c r="J12" s="130" t="str">
        <f>'Rekapitulace stavby'!AN8</f>
        <v>3. 2. 2019</v>
      </c>
      <c r="L12" s="39"/>
    </row>
    <row r="13" s="1" customFormat="1" ht="10.8" customHeight="1">
      <c r="B13" s="39"/>
      <c r="I13" s="127"/>
      <c r="L13" s="39"/>
    </row>
    <row r="14" s="1" customFormat="1" ht="12" customHeight="1">
      <c r="B14" s="39"/>
      <c r="D14" s="125" t="s">
        <v>24</v>
      </c>
      <c r="I14" s="129" t="s">
        <v>25</v>
      </c>
      <c r="J14" s="13" t="s">
        <v>1</v>
      </c>
      <c r="L14" s="39"/>
    </row>
    <row r="15" s="1" customFormat="1" ht="18" customHeight="1">
      <c r="B15" s="39"/>
      <c r="E15" s="13" t="s">
        <v>26</v>
      </c>
      <c r="I15" s="129" t="s">
        <v>27</v>
      </c>
      <c r="J15" s="13" t="s">
        <v>1</v>
      </c>
      <c r="L15" s="39"/>
    </row>
    <row r="16" s="1" customFormat="1" ht="6.96" customHeight="1">
      <c r="B16" s="39"/>
      <c r="I16" s="127"/>
      <c r="L16" s="39"/>
    </row>
    <row r="17" s="1" customFormat="1" ht="12" customHeight="1">
      <c r="B17" s="39"/>
      <c r="D17" s="125" t="s">
        <v>28</v>
      </c>
      <c r="I17" s="129" t="s">
        <v>25</v>
      </c>
      <c r="J17" s="29" t="str">
        <f>'Rekapitulace stavby'!AN13</f>
        <v>Vyplň údaj</v>
      </c>
      <c r="L17" s="39"/>
    </row>
    <row r="18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9" t="s">
        <v>27</v>
      </c>
      <c r="J18" s="29" t="str">
        <f>'Rekapitulace stavby'!AN14</f>
        <v>Vyplň údaj</v>
      </c>
      <c r="L18" s="39"/>
    </row>
    <row r="19" s="1" customFormat="1" ht="6.96" customHeight="1">
      <c r="B19" s="39"/>
      <c r="I19" s="127"/>
      <c r="L19" s="39"/>
    </row>
    <row r="20" s="1" customFormat="1" ht="12" customHeight="1">
      <c r="B20" s="39"/>
      <c r="D20" s="125" t="s">
        <v>30</v>
      </c>
      <c r="I20" s="129" t="s">
        <v>25</v>
      </c>
      <c r="J20" s="13" t="s">
        <v>1</v>
      </c>
      <c r="L20" s="39"/>
    </row>
    <row r="21" s="1" customFormat="1" ht="18" customHeight="1">
      <c r="B21" s="39"/>
      <c r="E21" s="13" t="s">
        <v>31</v>
      </c>
      <c r="I21" s="129" t="s">
        <v>27</v>
      </c>
      <c r="J21" s="13" t="s">
        <v>1</v>
      </c>
      <c r="L21" s="39"/>
    </row>
    <row r="22" s="1" customFormat="1" ht="6.96" customHeight="1">
      <c r="B22" s="39"/>
      <c r="I22" s="127"/>
      <c r="L22" s="39"/>
    </row>
    <row r="23" s="1" customFormat="1" ht="12" customHeight="1">
      <c r="B23" s="39"/>
      <c r="D23" s="125" t="s">
        <v>33</v>
      </c>
      <c r="I23" s="129" t="s">
        <v>25</v>
      </c>
      <c r="J23" s="13" t="s">
        <v>1</v>
      </c>
      <c r="L23" s="39"/>
    </row>
    <row r="24" s="1" customFormat="1" ht="18" customHeight="1">
      <c r="B24" s="39"/>
      <c r="E24" s="13" t="s">
        <v>34</v>
      </c>
      <c r="I24" s="129" t="s">
        <v>27</v>
      </c>
      <c r="J24" s="13" t="s">
        <v>1</v>
      </c>
      <c r="L24" s="39"/>
    </row>
    <row r="25" s="1" customFormat="1" ht="6.96" customHeight="1">
      <c r="B25" s="39"/>
      <c r="I25" s="127"/>
      <c r="L25" s="39"/>
    </row>
    <row r="26" s="1" customFormat="1" ht="12" customHeight="1">
      <c r="B26" s="39"/>
      <c r="D26" s="125" t="s">
        <v>35</v>
      </c>
      <c r="I26" s="127"/>
      <c r="L26" s="39"/>
    </row>
    <row r="27" s="6" customFormat="1" ht="16.5" customHeight="1">
      <c r="B27" s="131"/>
      <c r="E27" s="132" t="s">
        <v>1</v>
      </c>
      <c r="F27" s="132"/>
      <c r="G27" s="132"/>
      <c r="H27" s="132"/>
      <c r="I27" s="133"/>
      <c r="L27" s="131"/>
    </row>
    <row r="28" s="1" customFormat="1" ht="6.96" customHeight="1">
      <c r="B28" s="39"/>
      <c r="I28" s="127"/>
      <c r="L28" s="39"/>
    </row>
    <row r="29" s="1" customFormat="1" ht="6.96" customHeight="1">
      <c r="B29" s="39"/>
      <c r="D29" s="67"/>
      <c r="E29" s="67"/>
      <c r="F29" s="67"/>
      <c r="G29" s="67"/>
      <c r="H29" s="67"/>
      <c r="I29" s="134"/>
      <c r="J29" s="67"/>
      <c r="K29" s="67"/>
      <c r="L29" s="39"/>
    </row>
    <row r="30" s="1" customFormat="1" ht="25.44" customHeight="1">
      <c r="B30" s="39"/>
      <c r="D30" s="135" t="s">
        <v>36</v>
      </c>
      <c r="I30" s="127"/>
      <c r="J30" s="136">
        <f>ROUND(J96, 2)</f>
        <v>0</v>
      </c>
      <c r="L30" s="39"/>
    </row>
    <row r="31" s="1" customFormat="1" ht="6.96" customHeight="1">
      <c r="B31" s="39"/>
      <c r="D31" s="67"/>
      <c r="E31" s="67"/>
      <c r="F31" s="67"/>
      <c r="G31" s="67"/>
      <c r="H31" s="67"/>
      <c r="I31" s="134"/>
      <c r="J31" s="67"/>
      <c r="K31" s="67"/>
      <c r="L31" s="39"/>
    </row>
    <row r="32" s="1" customFormat="1" ht="14.4" customHeight="1">
      <c r="B32" s="39"/>
      <c r="F32" s="137" t="s">
        <v>38</v>
      </c>
      <c r="I32" s="138" t="s">
        <v>37</v>
      </c>
      <c r="J32" s="137" t="s">
        <v>39</v>
      </c>
      <c r="L32" s="39"/>
    </row>
    <row r="33" s="1" customFormat="1" ht="14.4" customHeight="1">
      <c r="B33" s="39"/>
      <c r="D33" s="125" t="s">
        <v>40</v>
      </c>
      <c r="E33" s="125" t="s">
        <v>41</v>
      </c>
      <c r="F33" s="139">
        <f>ROUND((SUM(BE96:BE326)),  2)</f>
        <v>0</v>
      </c>
      <c r="I33" s="140">
        <v>0.20999999999999999</v>
      </c>
      <c r="J33" s="139">
        <f>ROUND(((SUM(BE96:BE326))*I33),  2)</f>
        <v>0</v>
      </c>
      <c r="L33" s="39"/>
    </row>
    <row r="34" s="1" customFormat="1" ht="14.4" customHeight="1">
      <c r="B34" s="39"/>
      <c r="E34" s="125" t="s">
        <v>42</v>
      </c>
      <c r="F34" s="139">
        <f>ROUND((SUM(BF96:BF326)),  2)</f>
        <v>0</v>
      </c>
      <c r="I34" s="140">
        <v>0.14999999999999999</v>
      </c>
      <c r="J34" s="139">
        <f>ROUND(((SUM(BF96:BF326))*I34),  2)</f>
        <v>0</v>
      </c>
      <c r="L34" s="39"/>
    </row>
    <row r="35" hidden="1" s="1" customFormat="1" ht="14.4" customHeight="1">
      <c r="B35" s="39"/>
      <c r="E35" s="125" t="s">
        <v>43</v>
      </c>
      <c r="F35" s="139">
        <f>ROUND((SUM(BG96:BG326)),  2)</f>
        <v>0</v>
      </c>
      <c r="I35" s="140">
        <v>0.20999999999999999</v>
      </c>
      <c r="J35" s="139">
        <f>0</f>
        <v>0</v>
      </c>
      <c r="L35" s="39"/>
    </row>
    <row r="36" hidden="1" s="1" customFormat="1" ht="14.4" customHeight="1">
      <c r="B36" s="39"/>
      <c r="E36" s="125" t="s">
        <v>44</v>
      </c>
      <c r="F36" s="139">
        <f>ROUND((SUM(BH96:BH326)),  2)</f>
        <v>0</v>
      </c>
      <c r="I36" s="140">
        <v>0.14999999999999999</v>
      </c>
      <c r="J36" s="139">
        <f>0</f>
        <v>0</v>
      </c>
      <c r="L36" s="39"/>
    </row>
    <row r="37" hidden="1" s="1" customFormat="1" ht="14.4" customHeight="1">
      <c r="B37" s="39"/>
      <c r="E37" s="125" t="s">
        <v>45</v>
      </c>
      <c r="F37" s="139">
        <f>ROUND((SUM(BI96:BI326)),  2)</f>
        <v>0</v>
      </c>
      <c r="I37" s="140">
        <v>0</v>
      </c>
      <c r="J37" s="139">
        <f>0</f>
        <v>0</v>
      </c>
      <c r="L37" s="39"/>
    </row>
    <row r="38" s="1" customFormat="1" ht="6.96" customHeight="1">
      <c r="B38" s="39"/>
      <c r="I38" s="127"/>
      <c r="L38" s="39"/>
    </row>
    <row r="39" s="1" customFormat="1" ht="25.44" customHeight="1">
      <c r="B39" s="39"/>
      <c r="C39" s="141"/>
      <c r="D39" s="142" t="s">
        <v>46</v>
      </c>
      <c r="E39" s="143"/>
      <c r="F39" s="143"/>
      <c r="G39" s="144" t="s">
        <v>47</v>
      </c>
      <c r="H39" s="145" t="s">
        <v>48</v>
      </c>
      <c r="I39" s="146"/>
      <c r="J39" s="147">
        <f>SUM(J30:J37)</f>
        <v>0</v>
      </c>
      <c r="K39" s="148"/>
      <c r="L39" s="39"/>
    </row>
    <row r="40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39"/>
    </row>
    <row r="44" s="1" customFormat="1" ht="6.96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39"/>
    </row>
    <row r="45" s="1" customFormat="1" ht="24.96" customHeight="1">
      <c r="B45" s="34"/>
      <c r="C45" s="19" t="s">
        <v>99</v>
      </c>
      <c r="D45" s="35"/>
      <c r="E45" s="35"/>
      <c r="F45" s="35"/>
      <c r="G45" s="35"/>
      <c r="H45" s="35"/>
      <c r="I45" s="127"/>
      <c r="J45" s="35"/>
      <c r="K45" s="35"/>
      <c r="L45" s="39"/>
    </row>
    <row r="46" s="1" customFormat="1" ht="6.96" customHeight="1">
      <c r="B46" s="34"/>
      <c r="C46" s="35"/>
      <c r="D46" s="35"/>
      <c r="E46" s="35"/>
      <c r="F46" s="35"/>
      <c r="G46" s="35"/>
      <c r="H46" s="35"/>
      <c r="I46" s="127"/>
      <c r="J46" s="35"/>
      <c r="K46" s="35"/>
      <c r="L46" s="39"/>
    </row>
    <row r="47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7"/>
      <c r="J47" s="35"/>
      <c r="K47" s="35"/>
      <c r="L47" s="39"/>
    </row>
    <row r="48" s="1" customFormat="1" ht="16.5" customHeight="1">
      <c r="B48" s="34"/>
      <c r="C48" s="35"/>
      <c r="D48" s="35"/>
      <c r="E48" s="155" t="str">
        <f>E7</f>
        <v>MŠ Alšova - stavební úprava hospodářského pavilovu</v>
      </c>
      <c r="F48" s="28"/>
      <c r="G48" s="28"/>
      <c r="H48" s="28"/>
      <c r="I48" s="127"/>
      <c r="J48" s="35"/>
      <c r="K48" s="35"/>
      <c r="L48" s="39"/>
    </row>
    <row r="49" s="1" customFormat="1" ht="12" customHeight="1">
      <c r="B49" s="34"/>
      <c r="C49" s="28" t="s">
        <v>97</v>
      </c>
      <c r="D49" s="35"/>
      <c r="E49" s="35"/>
      <c r="F49" s="35"/>
      <c r="G49" s="35"/>
      <c r="H49" s="35"/>
      <c r="I49" s="127"/>
      <c r="J49" s="35"/>
      <c r="K49" s="35"/>
      <c r="L49" s="39"/>
    </row>
    <row r="50" s="1" customFormat="1" ht="16.5" customHeight="1">
      <c r="B50" s="34"/>
      <c r="C50" s="35"/>
      <c r="D50" s="35"/>
      <c r="E50" s="60" t="str">
        <f>E9</f>
        <v>20 - Stavební část - nový stav</v>
      </c>
      <c r="F50" s="35"/>
      <c r="G50" s="35"/>
      <c r="H50" s="35"/>
      <c r="I50" s="127"/>
      <c r="J50" s="35"/>
      <c r="K50" s="35"/>
      <c r="L50" s="39"/>
    </row>
    <row r="51" s="1" customFormat="1" ht="6.96" customHeight="1">
      <c r="B51" s="34"/>
      <c r="C51" s="35"/>
      <c r="D51" s="35"/>
      <c r="E51" s="35"/>
      <c r="F51" s="35"/>
      <c r="G51" s="35"/>
      <c r="H51" s="35"/>
      <c r="I51" s="127"/>
      <c r="J51" s="35"/>
      <c r="K51" s="35"/>
      <c r="L51" s="39"/>
    </row>
    <row r="52" s="1" customFormat="1" ht="12" customHeight="1">
      <c r="B52" s="34"/>
      <c r="C52" s="28" t="s">
        <v>20</v>
      </c>
      <c r="D52" s="35"/>
      <c r="E52" s="35"/>
      <c r="F52" s="23" t="str">
        <f>F12</f>
        <v>Sokolov</v>
      </c>
      <c r="G52" s="35"/>
      <c r="H52" s="35"/>
      <c r="I52" s="129" t="s">
        <v>22</v>
      </c>
      <c r="J52" s="63" t="str">
        <f>IF(J12="","",J12)</f>
        <v>3. 2. 2019</v>
      </c>
      <c r="K52" s="35"/>
      <c r="L52" s="39"/>
    </row>
    <row r="53" s="1" customFormat="1" ht="6.96" customHeight="1">
      <c r="B53" s="34"/>
      <c r="C53" s="35"/>
      <c r="D53" s="35"/>
      <c r="E53" s="35"/>
      <c r="F53" s="35"/>
      <c r="G53" s="35"/>
      <c r="H53" s="35"/>
      <c r="I53" s="127"/>
      <c r="J53" s="35"/>
      <c r="K53" s="35"/>
      <c r="L53" s="39"/>
    </row>
    <row r="54" s="1" customFormat="1" ht="13.65" customHeight="1">
      <c r="B54" s="34"/>
      <c r="C54" s="28" t="s">
        <v>24</v>
      </c>
      <c r="D54" s="35"/>
      <c r="E54" s="35"/>
      <c r="F54" s="23" t="str">
        <f>E15</f>
        <v>Město Sokolov</v>
      </c>
      <c r="G54" s="35"/>
      <c r="H54" s="35"/>
      <c r="I54" s="129" t="s">
        <v>30</v>
      </c>
      <c r="J54" s="32" t="str">
        <f>E21</f>
        <v>Pařízek Petr</v>
      </c>
      <c r="K54" s="35"/>
      <c r="L54" s="39"/>
    </row>
    <row r="55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9" t="s">
        <v>33</v>
      </c>
      <c r="J55" s="32" t="str">
        <f>E24</f>
        <v>Milan Hájek</v>
      </c>
      <c r="K55" s="35"/>
      <c r="L55" s="39"/>
    </row>
    <row r="56" s="1" customFormat="1" ht="10.32" customHeight="1">
      <c r="B56" s="34"/>
      <c r="C56" s="35"/>
      <c r="D56" s="35"/>
      <c r="E56" s="35"/>
      <c r="F56" s="35"/>
      <c r="G56" s="35"/>
      <c r="H56" s="35"/>
      <c r="I56" s="127"/>
      <c r="J56" s="35"/>
      <c r="K56" s="35"/>
      <c r="L56" s="39"/>
    </row>
    <row r="57" s="1" customFormat="1" ht="29.28" customHeight="1">
      <c r="B57" s="34"/>
      <c r="C57" s="156" t="s">
        <v>100</v>
      </c>
      <c r="D57" s="157"/>
      <c r="E57" s="157"/>
      <c r="F57" s="157"/>
      <c r="G57" s="157"/>
      <c r="H57" s="157"/>
      <c r="I57" s="158"/>
      <c r="J57" s="159" t="s">
        <v>101</v>
      </c>
      <c r="K57" s="157"/>
      <c r="L57" s="39"/>
    </row>
    <row r="58" s="1" customFormat="1" ht="10.32" customHeight="1">
      <c r="B58" s="34"/>
      <c r="C58" s="35"/>
      <c r="D58" s="35"/>
      <c r="E58" s="35"/>
      <c r="F58" s="35"/>
      <c r="G58" s="35"/>
      <c r="H58" s="35"/>
      <c r="I58" s="127"/>
      <c r="J58" s="35"/>
      <c r="K58" s="35"/>
      <c r="L58" s="39"/>
    </row>
    <row r="59" s="1" customFormat="1" ht="22.8" customHeight="1">
      <c r="B59" s="34"/>
      <c r="C59" s="160" t="s">
        <v>102</v>
      </c>
      <c r="D59" s="35"/>
      <c r="E59" s="35"/>
      <c r="F59" s="35"/>
      <c r="G59" s="35"/>
      <c r="H59" s="35"/>
      <c r="I59" s="127"/>
      <c r="J59" s="94">
        <f>J96</f>
        <v>0</v>
      </c>
      <c r="K59" s="35"/>
      <c r="L59" s="39"/>
      <c r="AU59" s="13" t="s">
        <v>103</v>
      </c>
    </row>
    <row r="60" s="7" customFormat="1" ht="24.96" customHeight="1">
      <c r="B60" s="161"/>
      <c r="C60" s="162"/>
      <c r="D60" s="163" t="s">
        <v>152</v>
      </c>
      <c r="E60" s="164"/>
      <c r="F60" s="164"/>
      <c r="G60" s="164"/>
      <c r="H60" s="164"/>
      <c r="I60" s="165"/>
      <c r="J60" s="166">
        <f>J97</f>
        <v>0</v>
      </c>
      <c r="K60" s="162"/>
      <c r="L60" s="167"/>
    </row>
    <row r="61" s="8" customFormat="1" ht="19.92" customHeight="1">
      <c r="B61" s="168"/>
      <c r="C61" s="169"/>
      <c r="D61" s="170" t="s">
        <v>285</v>
      </c>
      <c r="E61" s="171"/>
      <c r="F61" s="171"/>
      <c r="G61" s="171"/>
      <c r="H61" s="171"/>
      <c r="I61" s="172"/>
      <c r="J61" s="173">
        <f>J98</f>
        <v>0</v>
      </c>
      <c r="K61" s="169"/>
      <c r="L61" s="174"/>
    </row>
    <row r="62" s="8" customFormat="1" ht="19.92" customHeight="1">
      <c r="B62" s="168"/>
      <c r="C62" s="169"/>
      <c r="D62" s="170" t="s">
        <v>153</v>
      </c>
      <c r="E62" s="171"/>
      <c r="F62" s="171"/>
      <c r="G62" s="171"/>
      <c r="H62" s="171"/>
      <c r="I62" s="172"/>
      <c r="J62" s="173">
        <f>J107</f>
        <v>0</v>
      </c>
      <c r="K62" s="169"/>
      <c r="L62" s="174"/>
    </row>
    <row r="63" s="8" customFormat="1" ht="19.92" customHeight="1">
      <c r="B63" s="168"/>
      <c r="C63" s="169"/>
      <c r="D63" s="170" t="s">
        <v>154</v>
      </c>
      <c r="E63" s="171"/>
      <c r="F63" s="171"/>
      <c r="G63" s="171"/>
      <c r="H63" s="171"/>
      <c r="I63" s="172"/>
      <c r="J63" s="173">
        <f>J122</f>
        <v>0</v>
      </c>
      <c r="K63" s="169"/>
      <c r="L63" s="174"/>
    </row>
    <row r="64" s="8" customFormat="1" ht="19.92" customHeight="1">
      <c r="B64" s="168"/>
      <c r="C64" s="169"/>
      <c r="D64" s="170" t="s">
        <v>155</v>
      </c>
      <c r="E64" s="171"/>
      <c r="F64" s="171"/>
      <c r="G64" s="171"/>
      <c r="H64" s="171"/>
      <c r="I64" s="172"/>
      <c r="J64" s="173">
        <f>J164</f>
        <v>0</v>
      </c>
      <c r="K64" s="169"/>
      <c r="L64" s="174"/>
    </row>
    <row r="65" s="8" customFormat="1" ht="19.92" customHeight="1">
      <c r="B65" s="168"/>
      <c r="C65" s="169"/>
      <c r="D65" s="170" t="s">
        <v>286</v>
      </c>
      <c r="E65" s="171"/>
      <c r="F65" s="171"/>
      <c r="G65" s="171"/>
      <c r="H65" s="171"/>
      <c r="I65" s="172"/>
      <c r="J65" s="173">
        <f>J170</f>
        <v>0</v>
      </c>
      <c r="K65" s="169"/>
      <c r="L65" s="174"/>
    </row>
    <row r="66" s="7" customFormat="1" ht="24.96" customHeight="1">
      <c r="B66" s="161"/>
      <c r="C66" s="162"/>
      <c r="D66" s="163" t="s">
        <v>156</v>
      </c>
      <c r="E66" s="164"/>
      <c r="F66" s="164"/>
      <c r="G66" s="164"/>
      <c r="H66" s="164"/>
      <c r="I66" s="165"/>
      <c r="J66" s="166">
        <f>J172</f>
        <v>0</v>
      </c>
      <c r="K66" s="162"/>
      <c r="L66" s="167"/>
    </row>
    <row r="67" s="8" customFormat="1" ht="19.92" customHeight="1">
      <c r="B67" s="168"/>
      <c r="C67" s="169"/>
      <c r="D67" s="170" t="s">
        <v>287</v>
      </c>
      <c r="E67" s="171"/>
      <c r="F67" s="171"/>
      <c r="G67" s="171"/>
      <c r="H67" s="171"/>
      <c r="I67" s="172"/>
      <c r="J67" s="173">
        <f>J173</f>
        <v>0</v>
      </c>
      <c r="K67" s="169"/>
      <c r="L67" s="174"/>
    </row>
    <row r="68" s="8" customFormat="1" ht="19.92" customHeight="1">
      <c r="B68" s="168"/>
      <c r="C68" s="169"/>
      <c r="D68" s="170" t="s">
        <v>288</v>
      </c>
      <c r="E68" s="171"/>
      <c r="F68" s="171"/>
      <c r="G68" s="171"/>
      <c r="H68" s="171"/>
      <c r="I68" s="172"/>
      <c r="J68" s="173">
        <f>J188</f>
        <v>0</v>
      </c>
      <c r="K68" s="169"/>
      <c r="L68" s="174"/>
    </row>
    <row r="69" s="8" customFormat="1" ht="19.92" customHeight="1">
      <c r="B69" s="168"/>
      <c r="C69" s="169"/>
      <c r="D69" s="170" t="s">
        <v>159</v>
      </c>
      <c r="E69" s="171"/>
      <c r="F69" s="171"/>
      <c r="G69" s="171"/>
      <c r="H69" s="171"/>
      <c r="I69" s="172"/>
      <c r="J69" s="173">
        <f>J191</f>
        <v>0</v>
      </c>
      <c r="K69" s="169"/>
      <c r="L69" s="174"/>
    </row>
    <row r="70" s="8" customFormat="1" ht="19.92" customHeight="1">
      <c r="B70" s="168"/>
      <c r="C70" s="169"/>
      <c r="D70" s="170" t="s">
        <v>160</v>
      </c>
      <c r="E70" s="171"/>
      <c r="F70" s="171"/>
      <c r="G70" s="171"/>
      <c r="H70" s="171"/>
      <c r="I70" s="172"/>
      <c r="J70" s="173">
        <f>J206</f>
        <v>0</v>
      </c>
      <c r="K70" s="169"/>
      <c r="L70" s="174"/>
    </row>
    <row r="71" s="8" customFormat="1" ht="19.92" customHeight="1">
      <c r="B71" s="168"/>
      <c r="C71" s="169"/>
      <c r="D71" s="170" t="s">
        <v>289</v>
      </c>
      <c r="E71" s="171"/>
      <c r="F71" s="171"/>
      <c r="G71" s="171"/>
      <c r="H71" s="171"/>
      <c r="I71" s="172"/>
      <c r="J71" s="173">
        <f>J213</f>
        <v>0</v>
      </c>
      <c r="K71" s="169"/>
      <c r="L71" s="174"/>
    </row>
    <row r="72" s="8" customFormat="1" ht="19.92" customHeight="1">
      <c r="B72" s="168"/>
      <c r="C72" s="169"/>
      <c r="D72" s="170" t="s">
        <v>161</v>
      </c>
      <c r="E72" s="171"/>
      <c r="F72" s="171"/>
      <c r="G72" s="171"/>
      <c r="H72" s="171"/>
      <c r="I72" s="172"/>
      <c r="J72" s="173">
        <f>J234</f>
        <v>0</v>
      </c>
      <c r="K72" s="169"/>
      <c r="L72" s="174"/>
    </row>
    <row r="73" s="8" customFormat="1" ht="19.92" customHeight="1">
      <c r="B73" s="168"/>
      <c r="C73" s="169"/>
      <c r="D73" s="170" t="s">
        <v>290</v>
      </c>
      <c r="E73" s="171"/>
      <c r="F73" s="171"/>
      <c r="G73" s="171"/>
      <c r="H73" s="171"/>
      <c r="I73" s="172"/>
      <c r="J73" s="173">
        <f>J264</f>
        <v>0</v>
      </c>
      <c r="K73" s="169"/>
      <c r="L73" s="174"/>
    </row>
    <row r="74" s="8" customFormat="1" ht="19.92" customHeight="1">
      <c r="B74" s="168"/>
      <c r="C74" s="169"/>
      <c r="D74" s="170" t="s">
        <v>291</v>
      </c>
      <c r="E74" s="171"/>
      <c r="F74" s="171"/>
      <c r="G74" s="171"/>
      <c r="H74" s="171"/>
      <c r="I74" s="172"/>
      <c r="J74" s="173">
        <f>J280</f>
        <v>0</v>
      </c>
      <c r="K74" s="169"/>
      <c r="L74" s="174"/>
    </row>
    <row r="75" s="8" customFormat="1" ht="19.92" customHeight="1">
      <c r="B75" s="168"/>
      <c r="C75" s="169"/>
      <c r="D75" s="170" t="s">
        <v>292</v>
      </c>
      <c r="E75" s="171"/>
      <c r="F75" s="171"/>
      <c r="G75" s="171"/>
      <c r="H75" s="171"/>
      <c r="I75" s="172"/>
      <c r="J75" s="173">
        <f>J293</f>
        <v>0</v>
      </c>
      <c r="K75" s="169"/>
      <c r="L75" s="174"/>
    </row>
    <row r="76" s="7" customFormat="1" ht="24.96" customHeight="1">
      <c r="B76" s="161"/>
      <c r="C76" s="162"/>
      <c r="D76" s="163" t="s">
        <v>104</v>
      </c>
      <c r="E76" s="164"/>
      <c r="F76" s="164"/>
      <c r="G76" s="164"/>
      <c r="H76" s="164"/>
      <c r="I76" s="165"/>
      <c r="J76" s="166">
        <f>J323</f>
        <v>0</v>
      </c>
      <c r="K76" s="162"/>
      <c r="L76" s="167"/>
    </row>
    <row r="77" s="1" customFormat="1" ht="21.84" customHeight="1">
      <c r="B77" s="34"/>
      <c r="C77" s="35"/>
      <c r="D77" s="35"/>
      <c r="E77" s="35"/>
      <c r="F77" s="35"/>
      <c r="G77" s="35"/>
      <c r="H77" s="35"/>
      <c r="I77" s="127"/>
      <c r="J77" s="35"/>
      <c r="K77" s="35"/>
      <c r="L77" s="39"/>
    </row>
    <row r="78" s="1" customFormat="1" ht="6.96" customHeight="1">
      <c r="B78" s="53"/>
      <c r="C78" s="54"/>
      <c r="D78" s="54"/>
      <c r="E78" s="54"/>
      <c r="F78" s="54"/>
      <c r="G78" s="54"/>
      <c r="H78" s="54"/>
      <c r="I78" s="151"/>
      <c r="J78" s="54"/>
      <c r="K78" s="54"/>
      <c r="L78" s="39"/>
    </row>
    <row r="82" s="1" customFormat="1" ht="6.96" customHeight="1">
      <c r="B82" s="55"/>
      <c r="C82" s="56"/>
      <c r="D82" s="56"/>
      <c r="E82" s="56"/>
      <c r="F82" s="56"/>
      <c r="G82" s="56"/>
      <c r="H82" s="56"/>
      <c r="I82" s="154"/>
      <c r="J82" s="56"/>
      <c r="K82" s="56"/>
      <c r="L82" s="39"/>
    </row>
    <row r="83" s="1" customFormat="1" ht="24.96" customHeight="1">
      <c r="B83" s="34"/>
      <c r="C83" s="19" t="s">
        <v>106</v>
      </c>
      <c r="D83" s="35"/>
      <c r="E83" s="35"/>
      <c r="F83" s="35"/>
      <c r="G83" s="35"/>
      <c r="H83" s="35"/>
      <c r="I83" s="127"/>
      <c r="J83" s="35"/>
      <c r="K83" s="35"/>
      <c r="L83" s="39"/>
    </row>
    <row r="84" s="1" customFormat="1" ht="6.96" customHeight="1">
      <c r="B84" s="34"/>
      <c r="C84" s="35"/>
      <c r="D84" s="35"/>
      <c r="E84" s="35"/>
      <c r="F84" s="35"/>
      <c r="G84" s="35"/>
      <c r="H84" s="35"/>
      <c r="I84" s="127"/>
      <c r="J84" s="35"/>
      <c r="K84" s="35"/>
      <c r="L84" s="39"/>
    </row>
    <row r="85" s="1" customFormat="1" ht="12" customHeight="1">
      <c r="B85" s="34"/>
      <c r="C85" s="28" t="s">
        <v>16</v>
      </c>
      <c r="D85" s="35"/>
      <c r="E85" s="35"/>
      <c r="F85" s="35"/>
      <c r="G85" s="35"/>
      <c r="H85" s="35"/>
      <c r="I85" s="127"/>
      <c r="J85" s="35"/>
      <c r="K85" s="35"/>
      <c r="L85" s="39"/>
    </row>
    <row r="86" s="1" customFormat="1" ht="16.5" customHeight="1">
      <c r="B86" s="34"/>
      <c r="C86" s="35"/>
      <c r="D86" s="35"/>
      <c r="E86" s="155" t="str">
        <f>E7</f>
        <v>MŠ Alšova - stavební úprava hospodářského pavilovu</v>
      </c>
      <c r="F86" s="28"/>
      <c r="G86" s="28"/>
      <c r="H86" s="28"/>
      <c r="I86" s="127"/>
      <c r="J86" s="35"/>
      <c r="K86" s="35"/>
      <c r="L86" s="39"/>
    </row>
    <row r="87" s="1" customFormat="1" ht="12" customHeight="1">
      <c r="B87" s="34"/>
      <c r="C87" s="28" t="s">
        <v>97</v>
      </c>
      <c r="D87" s="35"/>
      <c r="E87" s="35"/>
      <c r="F87" s="35"/>
      <c r="G87" s="35"/>
      <c r="H87" s="35"/>
      <c r="I87" s="127"/>
      <c r="J87" s="35"/>
      <c r="K87" s="35"/>
      <c r="L87" s="39"/>
    </row>
    <row r="88" s="1" customFormat="1" ht="16.5" customHeight="1">
      <c r="B88" s="34"/>
      <c r="C88" s="35"/>
      <c r="D88" s="35"/>
      <c r="E88" s="60" t="str">
        <f>E9</f>
        <v>20 - Stavební část - nový stav</v>
      </c>
      <c r="F88" s="35"/>
      <c r="G88" s="35"/>
      <c r="H88" s="35"/>
      <c r="I88" s="127"/>
      <c r="J88" s="35"/>
      <c r="K88" s="35"/>
      <c r="L88" s="39"/>
    </row>
    <row r="89" s="1" customFormat="1" ht="6.96" customHeight="1">
      <c r="B89" s="34"/>
      <c r="C89" s="35"/>
      <c r="D89" s="35"/>
      <c r="E89" s="35"/>
      <c r="F89" s="35"/>
      <c r="G89" s="35"/>
      <c r="H89" s="35"/>
      <c r="I89" s="127"/>
      <c r="J89" s="35"/>
      <c r="K89" s="35"/>
      <c r="L89" s="39"/>
    </row>
    <row r="90" s="1" customFormat="1" ht="12" customHeight="1">
      <c r="B90" s="34"/>
      <c r="C90" s="28" t="s">
        <v>20</v>
      </c>
      <c r="D90" s="35"/>
      <c r="E90" s="35"/>
      <c r="F90" s="23" t="str">
        <f>F12</f>
        <v>Sokolov</v>
      </c>
      <c r="G90" s="35"/>
      <c r="H90" s="35"/>
      <c r="I90" s="129" t="s">
        <v>22</v>
      </c>
      <c r="J90" s="63" t="str">
        <f>IF(J12="","",J12)</f>
        <v>3. 2. 2019</v>
      </c>
      <c r="K90" s="35"/>
      <c r="L90" s="39"/>
    </row>
    <row r="91" s="1" customFormat="1" ht="6.96" customHeight="1">
      <c r="B91" s="34"/>
      <c r="C91" s="35"/>
      <c r="D91" s="35"/>
      <c r="E91" s="35"/>
      <c r="F91" s="35"/>
      <c r="G91" s="35"/>
      <c r="H91" s="35"/>
      <c r="I91" s="127"/>
      <c r="J91" s="35"/>
      <c r="K91" s="35"/>
      <c r="L91" s="39"/>
    </row>
    <row r="92" s="1" customFormat="1" ht="13.65" customHeight="1">
      <c r="B92" s="34"/>
      <c r="C92" s="28" t="s">
        <v>24</v>
      </c>
      <c r="D92" s="35"/>
      <c r="E92" s="35"/>
      <c r="F92" s="23" t="str">
        <f>E15</f>
        <v>Město Sokolov</v>
      </c>
      <c r="G92" s="35"/>
      <c r="H92" s="35"/>
      <c r="I92" s="129" t="s">
        <v>30</v>
      </c>
      <c r="J92" s="32" t="str">
        <f>E21</f>
        <v>Pařízek Petr</v>
      </c>
      <c r="K92" s="35"/>
      <c r="L92" s="39"/>
    </row>
    <row r="93" s="1" customFormat="1" ht="13.65" customHeight="1">
      <c r="B93" s="34"/>
      <c r="C93" s="28" t="s">
        <v>28</v>
      </c>
      <c r="D93" s="35"/>
      <c r="E93" s="35"/>
      <c r="F93" s="23" t="str">
        <f>IF(E18="","",E18)</f>
        <v>Vyplň údaj</v>
      </c>
      <c r="G93" s="35"/>
      <c r="H93" s="35"/>
      <c r="I93" s="129" t="s">
        <v>33</v>
      </c>
      <c r="J93" s="32" t="str">
        <f>E24</f>
        <v>Milan Hájek</v>
      </c>
      <c r="K93" s="35"/>
      <c r="L93" s="39"/>
    </row>
    <row r="94" s="1" customFormat="1" ht="10.32" customHeight="1">
      <c r="B94" s="34"/>
      <c r="C94" s="35"/>
      <c r="D94" s="35"/>
      <c r="E94" s="35"/>
      <c r="F94" s="35"/>
      <c r="G94" s="35"/>
      <c r="H94" s="35"/>
      <c r="I94" s="127"/>
      <c r="J94" s="35"/>
      <c r="K94" s="35"/>
      <c r="L94" s="39"/>
    </row>
    <row r="95" s="9" customFormat="1" ht="29.28" customHeight="1">
      <c r="B95" s="175"/>
      <c r="C95" s="176" t="s">
        <v>107</v>
      </c>
      <c r="D95" s="177" t="s">
        <v>55</v>
      </c>
      <c r="E95" s="177" t="s">
        <v>51</v>
      </c>
      <c r="F95" s="177" t="s">
        <v>52</v>
      </c>
      <c r="G95" s="177" t="s">
        <v>108</v>
      </c>
      <c r="H95" s="177" t="s">
        <v>109</v>
      </c>
      <c r="I95" s="178" t="s">
        <v>110</v>
      </c>
      <c r="J95" s="177" t="s">
        <v>101</v>
      </c>
      <c r="K95" s="179" t="s">
        <v>111</v>
      </c>
      <c r="L95" s="180"/>
      <c r="M95" s="84" t="s">
        <v>1</v>
      </c>
      <c r="N95" s="85" t="s">
        <v>40</v>
      </c>
      <c r="O95" s="85" t="s">
        <v>112</v>
      </c>
      <c r="P95" s="85" t="s">
        <v>113</v>
      </c>
      <c r="Q95" s="85" t="s">
        <v>114</v>
      </c>
      <c r="R95" s="85" t="s">
        <v>115</v>
      </c>
      <c r="S95" s="85" t="s">
        <v>116</v>
      </c>
      <c r="T95" s="86" t="s">
        <v>117</v>
      </c>
    </row>
    <row r="96" s="1" customFormat="1" ht="22.8" customHeight="1">
      <c r="B96" s="34"/>
      <c r="C96" s="91" t="s">
        <v>118</v>
      </c>
      <c r="D96" s="35"/>
      <c r="E96" s="35"/>
      <c r="F96" s="35"/>
      <c r="G96" s="35"/>
      <c r="H96" s="35"/>
      <c r="I96" s="127"/>
      <c r="J96" s="181">
        <f>BK96</f>
        <v>0</v>
      </c>
      <c r="K96" s="35"/>
      <c r="L96" s="39"/>
      <c r="M96" s="87"/>
      <c r="N96" s="88"/>
      <c r="O96" s="88"/>
      <c r="P96" s="182">
        <f>P97+P172+P323</f>
        <v>0</v>
      </c>
      <c r="Q96" s="88"/>
      <c r="R96" s="182">
        <f>R97+R172+R323</f>
        <v>13.47432667</v>
      </c>
      <c r="S96" s="88"/>
      <c r="T96" s="183">
        <f>T97+T172+T323</f>
        <v>1.9190752200000001</v>
      </c>
      <c r="AT96" s="13" t="s">
        <v>69</v>
      </c>
      <c r="AU96" s="13" t="s">
        <v>103</v>
      </c>
      <c r="BK96" s="184">
        <f>BK97+BK172+BK323</f>
        <v>0</v>
      </c>
    </row>
    <row r="97" s="10" customFormat="1" ht="25.92" customHeight="1">
      <c r="B97" s="185"/>
      <c r="C97" s="186"/>
      <c r="D97" s="187" t="s">
        <v>69</v>
      </c>
      <c r="E97" s="188" t="s">
        <v>162</v>
      </c>
      <c r="F97" s="188" t="s">
        <v>163</v>
      </c>
      <c r="G97" s="186"/>
      <c r="H97" s="186"/>
      <c r="I97" s="189"/>
      <c r="J97" s="190">
        <f>BK97</f>
        <v>0</v>
      </c>
      <c r="K97" s="186"/>
      <c r="L97" s="191"/>
      <c r="M97" s="192"/>
      <c r="N97" s="193"/>
      <c r="O97" s="193"/>
      <c r="P97" s="194">
        <f>P98+P107+P122+P164+P170</f>
        <v>0</v>
      </c>
      <c r="Q97" s="193"/>
      <c r="R97" s="194">
        <f>R98+R107+R122+R164+R170</f>
        <v>7.1820884199999986</v>
      </c>
      <c r="S97" s="193"/>
      <c r="T97" s="195">
        <f>T98+T107+T122+T164+T170</f>
        <v>1.7439680000000002</v>
      </c>
      <c r="AR97" s="196" t="s">
        <v>78</v>
      </c>
      <c r="AT97" s="197" t="s">
        <v>69</v>
      </c>
      <c r="AU97" s="197" t="s">
        <v>70</v>
      </c>
      <c r="AY97" s="196" t="s">
        <v>122</v>
      </c>
      <c r="BK97" s="198">
        <f>BK98+BK107+BK122+BK164+BK170</f>
        <v>0</v>
      </c>
    </row>
    <row r="98" s="10" customFormat="1" ht="22.8" customHeight="1">
      <c r="B98" s="185"/>
      <c r="C98" s="186"/>
      <c r="D98" s="187" t="s">
        <v>69</v>
      </c>
      <c r="E98" s="199" t="s">
        <v>129</v>
      </c>
      <c r="F98" s="199" t="s">
        <v>293</v>
      </c>
      <c r="G98" s="186"/>
      <c r="H98" s="186"/>
      <c r="I98" s="189"/>
      <c r="J98" s="200">
        <f>BK98</f>
        <v>0</v>
      </c>
      <c r="K98" s="186"/>
      <c r="L98" s="191"/>
      <c r="M98" s="192"/>
      <c r="N98" s="193"/>
      <c r="O98" s="193"/>
      <c r="P98" s="194">
        <f>SUM(P99:P106)</f>
        <v>0</v>
      </c>
      <c r="Q98" s="193"/>
      <c r="R98" s="194">
        <f>SUM(R99:R106)</f>
        <v>0.19698173999999999</v>
      </c>
      <c r="S98" s="193"/>
      <c r="T98" s="195">
        <f>SUM(T99:T106)</f>
        <v>0</v>
      </c>
      <c r="AR98" s="196" t="s">
        <v>78</v>
      </c>
      <c r="AT98" s="197" t="s">
        <v>69</v>
      </c>
      <c r="AU98" s="197" t="s">
        <v>78</v>
      </c>
      <c r="AY98" s="196" t="s">
        <v>122</v>
      </c>
      <c r="BK98" s="198">
        <f>SUM(BK99:BK106)</f>
        <v>0</v>
      </c>
    </row>
    <row r="99" s="1" customFormat="1" ht="16.5" customHeight="1">
      <c r="B99" s="34"/>
      <c r="C99" s="201" t="s">
        <v>78</v>
      </c>
      <c r="D99" s="201" t="s">
        <v>124</v>
      </c>
      <c r="E99" s="202" t="s">
        <v>294</v>
      </c>
      <c r="F99" s="203" t="s">
        <v>295</v>
      </c>
      <c r="G99" s="204" t="s">
        <v>167</v>
      </c>
      <c r="H99" s="205">
        <v>1.6000000000000001</v>
      </c>
      <c r="I99" s="206"/>
      <c r="J99" s="207">
        <f>ROUND(I99*H99,2)</f>
        <v>0</v>
      </c>
      <c r="K99" s="203" t="s">
        <v>168</v>
      </c>
      <c r="L99" s="39"/>
      <c r="M99" s="208" t="s">
        <v>1</v>
      </c>
      <c r="N99" s="209" t="s">
        <v>41</v>
      </c>
      <c r="O99" s="75"/>
      <c r="P99" s="210">
        <f>O99*H99</f>
        <v>0</v>
      </c>
      <c r="Q99" s="210">
        <v>0.072969999999999993</v>
      </c>
      <c r="R99" s="210">
        <f>Q99*H99</f>
        <v>0.116752</v>
      </c>
      <c r="S99" s="210">
        <v>0</v>
      </c>
      <c r="T99" s="211">
        <f>S99*H99</f>
        <v>0</v>
      </c>
      <c r="AR99" s="13" t="s">
        <v>121</v>
      </c>
      <c r="AT99" s="13" t="s">
        <v>124</v>
      </c>
      <c r="AU99" s="13" t="s">
        <v>80</v>
      </c>
      <c r="AY99" s="13" t="s">
        <v>122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13" t="s">
        <v>78</v>
      </c>
      <c r="BK99" s="212">
        <f>ROUND(I99*H99,2)</f>
        <v>0</v>
      </c>
      <c r="BL99" s="13" t="s">
        <v>121</v>
      </c>
      <c r="BM99" s="13" t="s">
        <v>296</v>
      </c>
    </row>
    <row r="100" s="11" customFormat="1">
      <c r="B100" s="218"/>
      <c r="C100" s="219"/>
      <c r="D100" s="220" t="s">
        <v>176</v>
      </c>
      <c r="E100" s="221" t="s">
        <v>1</v>
      </c>
      <c r="F100" s="222" t="s">
        <v>297</v>
      </c>
      <c r="G100" s="219"/>
      <c r="H100" s="223">
        <v>1.6000000000000001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176</v>
      </c>
      <c r="AU100" s="229" t="s">
        <v>80</v>
      </c>
      <c r="AV100" s="11" t="s">
        <v>80</v>
      </c>
      <c r="AW100" s="11" t="s">
        <v>32</v>
      </c>
      <c r="AX100" s="11" t="s">
        <v>78</v>
      </c>
      <c r="AY100" s="229" t="s">
        <v>122</v>
      </c>
    </row>
    <row r="101" s="1" customFormat="1" ht="16.5" customHeight="1">
      <c r="B101" s="34"/>
      <c r="C101" s="201" t="s">
        <v>80</v>
      </c>
      <c r="D101" s="201" t="s">
        <v>124</v>
      </c>
      <c r="E101" s="202" t="s">
        <v>298</v>
      </c>
      <c r="F101" s="203" t="s">
        <v>299</v>
      </c>
      <c r="G101" s="204" t="s">
        <v>167</v>
      </c>
      <c r="H101" s="205">
        <v>0.27000000000000002</v>
      </c>
      <c r="I101" s="206"/>
      <c r="J101" s="207">
        <f>ROUND(I101*H101,2)</f>
        <v>0</v>
      </c>
      <c r="K101" s="203" t="s">
        <v>168</v>
      </c>
      <c r="L101" s="39"/>
      <c r="M101" s="208" t="s">
        <v>1</v>
      </c>
      <c r="N101" s="209" t="s">
        <v>41</v>
      </c>
      <c r="O101" s="75"/>
      <c r="P101" s="210">
        <f>O101*H101</f>
        <v>0</v>
      </c>
      <c r="Q101" s="210">
        <v>0.11085</v>
      </c>
      <c r="R101" s="210">
        <f>Q101*H101</f>
        <v>0.029929500000000005</v>
      </c>
      <c r="S101" s="210">
        <v>0</v>
      </c>
      <c r="T101" s="211">
        <f>S101*H101</f>
        <v>0</v>
      </c>
      <c r="AR101" s="13" t="s">
        <v>121</v>
      </c>
      <c r="AT101" s="13" t="s">
        <v>124</v>
      </c>
      <c r="AU101" s="13" t="s">
        <v>80</v>
      </c>
      <c r="AY101" s="13" t="s">
        <v>122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3" t="s">
        <v>78</v>
      </c>
      <c r="BK101" s="212">
        <f>ROUND(I101*H101,2)</f>
        <v>0</v>
      </c>
      <c r="BL101" s="13" t="s">
        <v>121</v>
      </c>
      <c r="BM101" s="13" t="s">
        <v>300</v>
      </c>
    </row>
    <row r="102" s="11" customFormat="1">
      <c r="B102" s="218"/>
      <c r="C102" s="219"/>
      <c r="D102" s="220" t="s">
        <v>176</v>
      </c>
      <c r="E102" s="221" t="s">
        <v>1</v>
      </c>
      <c r="F102" s="222" t="s">
        <v>301</v>
      </c>
      <c r="G102" s="219"/>
      <c r="H102" s="223">
        <v>0.27000000000000002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176</v>
      </c>
      <c r="AU102" s="229" t="s">
        <v>80</v>
      </c>
      <c r="AV102" s="11" t="s">
        <v>80</v>
      </c>
      <c r="AW102" s="11" t="s">
        <v>32</v>
      </c>
      <c r="AX102" s="11" t="s">
        <v>78</v>
      </c>
      <c r="AY102" s="229" t="s">
        <v>122</v>
      </c>
    </row>
    <row r="103" s="1" customFormat="1" ht="16.5" customHeight="1">
      <c r="B103" s="34"/>
      <c r="C103" s="201" t="s">
        <v>129</v>
      </c>
      <c r="D103" s="201" t="s">
        <v>124</v>
      </c>
      <c r="E103" s="202" t="s">
        <v>302</v>
      </c>
      <c r="F103" s="203" t="s">
        <v>303</v>
      </c>
      <c r="G103" s="204" t="s">
        <v>167</v>
      </c>
      <c r="H103" s="205">
        <v>1.256</v>
      </c>
      <c r="I103" s="206"/>
      <c r="J103" s="207">
        <f>ROUND(I103*H103,2)</f>
        <v>0</v>
      </c>
      <c r="K103" s="203" t="s">
        <v>168</v>
      </c>
      <c r="L103" s="39"/>
      <c r="M103" s="208" t="s">
        <v>1</v>
      </c>
      <c r="N103" s="209" t="s">
        <v>41</v>
      </c>
      <c r="O103" s="75"/>
      <c r="P103" s="210">
        <f>O103*H103</f>
        <v>0</v>
      </c>
      <c r="Q103" s="210">
        <v>0.039789999999999999</v>
      </c>
      <c r="R103" s="210">
        <f>Q103*H103</f>
        <v>0.049976239999999998</v>
      </c>
      <c r="S103" s="210">
        <v>0</v>
      </c>
      <c r="T103" s="211">
        <f>S103*H103</f>
        <v>0</v>
      </c>
      <c r="AR103" s="13" t="s">
        <v>121</v>
      </c>
      <c r="AT103" s="13" t="s">
        <v>124</v>
      </c>
      <c r="AU103" s="13" t="s">
        <v>80</v>
      </c>
      <c r="AY103" s="13" t="s">
        <v>122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3" t="s">
        <v>78</v>
      </c>
      <c r="BK103" s="212">
        <f>ROUND(I103*H103,2)</f>
        <v>0</v>
      </c>
      <c r="BL103" s="13" t="s">
        <v>121</v>
      </c>
      <c r="BM103" s="13" t="s">
        <v>304</v>
      </c>
    </row>
    <row r="104" s="11" customFormat="1">
      <c r="B104" s="218"/>
      <c r="C104" s="219"/>
      <c r="D104" s="220" t="s">
        <v>176</v>
      </c>
      <c r="E104" s="221" t="s">
        <v>1</v>
      </c>
      <c r="F104" s="222" t="s">
        <v>305</v>
      </c>
      <c r="G104" s="219"/>
      <c r="H104" s="223">
        <v>1.256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176</v>
      </c>
      <c r="AU104" s="229" t="s">
        <v>80</v>
      </c>
      <c r="AV104" s="11" t="s">
        <v>80</v>
      </c>
      <c r="AW104" s="11" t="s">
        <v>32</v>
      </c>
      <c r="AX104" s="11" t="s">
        <v>78</v>
      </c>
      <c r="AY104" s="229" t="s">
        <v>122</v>
      </c>
    </row>
    <row r="105" s="1" customFormat="1" ht="16.5" customHeight="1">
      <c r="B105" s="34"/>
      <c r="C105" s="201" t="s">
        <v>121</v>
      </c>
      <c r="D105" s="201" t="s">
        <v>124</v>
      </c>
      <c r="E105" s="202" t="s">
        <v>306</v>
      </c>
      <c r="F105" s="203" t="s">
        <v>307</v>
      </c>
      <c r="G105" s="204" t="s">
        <v>203</v>
      </c>
      <c r="H105" s="205">
        <v>2.7000000000000002</v>
      </c>
      <c r="I105" s="206"/>
      <c r="J105" s="207">
        <f>ROUND(I105*H105,2)</f>
        <v>0</v>
      </c>
      <c r="K105" s="203" t="s">
        <v>168</v>
      </c>
      <c r="L105" s="39"/>
      <c r="M105" s="208" t="s">
        <v>1</v>
      </c>
      <c r="N105" s="209" t="s">
        <v>41</v>
      </c>
      <c r="O105" s="75"/>
      <c r="P105" s="210">
        <f>O105*H105</f>
        <v>0</v>
      </c>
      <c r="Q105" s="210">
        <v>0.00012</v>
      </c>
      <c r="R105" s="210">
        <f>Q105*H105</f>
        <v>0.00032400000000000001</v>
      </c>
      <c r="S105" s="210">
        <v>0</v>
      </c>
      <c r="T105" s="211">
        <f>S105*H105</f>
        <v>0</v>
      </c>
      <c r="AR105" s="13" t="s">
        <v>121</v>
      </c>
      <c r="AT105" s="13" t="s">
        <v>124</v>
      </c>
      <c r="AU105" s="13" t="s">
        <v>80</v>
      </c>
      <c r="AY105" s="13" t="s">
        <v>122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3" t="s">
        <v>78</v>
      </c>
      <c r="BK105" s="212">
        <f>ROUND(I105*H105,2)</f>
        <v>0</v>
      </c>
      <c r="BL105" s="13" t="s">
        <v>121</v>
      </c>
      <c r="BM105" s="13" t="s">
        <v>308</v>
      </c>
    </row>
    <row r="106" s="11" customFormat="1">
      <c r="B106" s="218"/>
      <c r="C106" s="219"/>
      <c r="D106" s="220" t="s">
        <v>176</v>
      </c>
      <c r="E106" s="221" t="s">
        <v>1</v>
      </c>
      <c r="F106" s="222" t="s">
        <v>309</v>
      </c>
      <c r="G106" s="219"/>
      <c r="H106" s="223">
        <v>2.7000000000000002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176</v>
      </c>
      <c r="AU106" s="229" t="s">
        <v>80</v>
      </c>
      <c r="AV106" s="11" t="s">
        <v>80</v>
      </c>
      <c r="AW106" s="11" t="s">
        <v>32</v>
      </c>
      <c r="AX106" s="11" t="s">
        <v>78</v>
      </c>
      <c r="AY106" s="229" t="s">
        <v>122</v>
      </c>
    </row>
    <row r="107" s="10" customFormat="1" ht="22.8" customHeight="1">
      <c r="B107" s="185"/>
      <c r="C107" s="186"/>
      <c r="D107" s="187" t="s">
        <v>69</v>
      </c>
      <c r="E107" s="199" t="s">
        <v>140</v>
      </c>
      <c r="F107" s="199" t="s">
        <v>164</v>
      </c>
      <c r="G107" s="186"/>
      <c r="H107" s="186"/>
      <c r="I107" s="189"/>
      <c r="J107" s="200">
        <f>BK107</f>
        <v>0</v>
      </c>
      <c r="K107" s="186"/>
      <c r="L107" s="191"/>
      <c r="M107" s="192"/>
      <c r="N107" s="193"/>
      <c r="O107" s="193"/>
      <c r="P107" s="194">
        <f>SUM(P108:P121)</f>
        <v>0</v>
      </c>
      <c r="Q107" s="193"/>
      <c r="R107" s="194">
        <f>SUM(R108:R121)</f>
        <v>6.4885814799999988</v>
      </c>
      <c r="S107" s="193"/>
      <c r="T107" s="195">
        <f>SUM(T108:T121)</f>
        <v>0</v>
      </c>
      <c r="AR107" s="196" t="s">
        <v>78</v>
      </c>
      <c r="AT107" s="197" t="s">
        <v>69</v>
      </c>
      <c r="AU107" s="197" t="s">
        <v>78</v>
      </c>
      <c r="AY107" s="196" t="s">
        <v>122</v>
      </c>
      <c r="BK107" s="198">
        <f>SUM(BK108:BK121)</f>
        <v>0</v>
      </c>
    </row>
    <row r="108" s="1" customFormat="1" ht="16.5" customHeight="1">
      <c r="B108" s="34"/>
      <c r="C108" s="201" t="s">
        <v>136</v>
      </c>
      <c r="D108" s="201" t="s">
        <v>124</v>
      </c>
      <c r="E108" s="202" t="s">
        <v>310</v>
      </c>
      <c r="F108" s="203" t="s">
        <v>311</v>
      </c>
      <c r="G108" s="204" t="s">
        <v>167</v>
      </c>
      <c r="H108" s="205">
        <v>5</v>
      </c>
      <c r="I108" s="206"/>
      <c r="J108" s="207">
        <f>ROUND(I108*H108,2)</f>
        <v>0</v>
      </c>
      <c r="K108" s="203" t="s">
        <v>168</v>
      </c>
      <c r="L108" s="39"/>
      <c r="M108" s="208" t="s">
        <v>1</v>
      </c>
      <c r="N108" s="209" t="s">
        <v>41</v>
      </c>
      <c r="O108" s="75"/>
      <c r="P108" s="210">
        <f>O108*H108</f>
        <v>0</v>
      </c>
      <c r="Q108" s="210">
        <v>0.040000000000000001</v>
      </c>
      <c r="R108" s="210">
        <f>Q108*H108</f>
        <v>0.20000000000000001</v>
      </c>
      <c r="S108" s="210">
        <v>0</v>
      </c>
      <c r="T108" s="211">
        <f>S108*H108</f>
        <v>0</v>
      </c>
      <c r="AR108" s="13" t="s">
        <v>121</v>
      </c>
      <c r="AT108" s="13" t="s">
        <v>124</v>
      </c>
      <c r="AU108" s="13" t="s">
        <v>80</v>
      </c>
      <c r="AY108" s="13" t="s">
        <v>122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13" t="s">
        <v>78</v>
      </c>
      <c r="BK108" s="212">
        <f>ROUND(I108*H108,2)</f>
        <v>0</v>
      </c>
      <c r="BL108" s="13" t="s">
        <v>121</v>
      </c>
      <c r="BM108" s="13" t="s">
        <v>312</v>
      </c>
    </row>
    <row r="109" s="11" customFormat="1">
      <c r="B109" s="218"/>
      <c r="C109" s="219"/>
      <c r="D109" s="220" t="s">
        <v>176</v>
      </c>
      <c r="E109" s="221" t="s">
        <v>1</v>
      </c>
      <c r="F109" s="222" t="s">
        <v>313</v>
      </c>
      <c r="G109" s="219"/>
      <c r="H109" s="223">
        <v>5</v>
      </c>
      <c r="I109" s="224"/>
      <c r="J109" s="219"/>
      <c r="K109" s="219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176</v>
      </c>
      <c r="AU109" s="229" t="s">
        <v>80</v>
      </c>
      <c r="AV109" s="11" t="s">
        <v>80</v>
      </c>
      <c r="AW109" s="11" t="s">
        <v>32</v>
      </c>
      <c r="AX109" s="11" t="s">
        <v>78</v>
      </c>
      <c r="AY109" s="229" t="s">
        <v>122</v>
      </c>
    </row>
    <row r="110" s="1" customFormat="1" ht="16.5" customHeight="1">
      <c r="B110" s="34"/>
      <c r="C110" s="201" t="s">
        <v>140</v>
      </c>
      <c r="D110" s="201" t="s">
        <v>124</v>
      </c>
      <c r="E110" s="202" t="s">
        <v>314</v>
      </c>
      <c r="F110" s="203" t="s">
        <v>315</v>
      </c>
      <c r="G110" s="204" t="s">
        <v>127</v>
      </c>
      <c r="H110" s="205">
        <v>10</v>
      </c>
      <c r="I110" s="206"/>
      <c r="J110" s="207">
        <f>ROUND(I110*H110,2)</f>
        <v>0</v>
      </c>
      <c r="K110" s="203" t="s">
        <v>168</v>
      </c>
      <c r="L110" s="39"/>
      <c r="M110" s="208" t="s">
        <v>1</v>
      </c>
      <c r="N110" s="209" t="s">
        <v>41</v>
      </c>
      <c r="O110" s="75"/>
      <c r="P110" s="210">
        <f>O110*H110</f>
        <v>0</v>
      </c>
      <c r="Q110" s="210">
        <v>0.0037599999999999999</v>
      </c>
      <c r="R110" s="210">
        <f>Q110*H110</f>
        <v>0.037600000000000001</v>
      </c>
      <c r="S110" s="210">
        <v>0</v>
      </c>
      <c r="T110" s="211">
        <f>S110*H110</f>
        <v>0</v>
      </c>
      <c r="AR110" s="13" t="s">
        <v>121</v>
      </c>
      <c r="AT110" s="13" t="s">
        <v>124</v>
      </c>
      <c r="AU110" s="13" t="s">
        <v>80</v>
      </c>
      <c r="AY110" s="13" t="s">
        <v>122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13" t="s">
        <v>78</v>
      </c>
      <c r="BK110" s="212">
        <f>ROUND(I110*H110,2)</f>
        <v>0</v>
      </c>
      <c r="BL110" s="13" t="s">
        <v>121</v>
      </c>
      <c r="BM110" s="13" t="s">
        <v>316</v>
      </c>
    </row>
    <row r="111" s="11" customFormat="1">
      <c r="B111" s="218"/>
      <c r="C111" s="219"/>
      <c r="D111" s="220" t="s">
        <v>176</v>
      </c>
      <c r="E111" s="221" t="s">
        <v>1</v>
      </c>
      <c r="F111" s="222" t="s">
        <v>317</v>
      </c>
      <c r="G111" s="219"/>
      <c r="H111" s="223">
        <v>10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AT111" s="229" t="s">
        <v>176</v>
      </c>
      <c r="AU111" s="229" t="s">
        <v>80</v>
      </c>
      <c r="AV111" s="11" t="s">
        <v>80</v>
      </c>
      <c r="AW111" s="11" t="s">
        <v>32</v>
      </c>
      <c r="AX111" s="11" t="s">
        <v>78</v>
      </c>
      <c r="AY111" s="229" t="s">
        <v>122</v>
      </c>
    </row>
    <row r="112" s="1" customFormat="1" ht="16.5" customHeight="1">
      <c r="B112" s="34"/>
      <c r="C112" s="201" t="s">
        <v>144</v>
      </c>
      <c r="D112" s="201" t="s">
        <v>124</v>
      </c>
      <c r="E112" s="202" t="s">
        <v>318</v>
      </c>
      <c r="F112" s="203" t="s">
        <v>319</v>
      </c>
      <c r="G112" s="204" t="s">
        <v>127</v>
      </c>
      <c r="H112" s="205">
        <v>2</v>
      </c>
      <c r="I112" s="206"/>
      <c r="J112" s="207">
        <f>ROUND(I112*H112,2)</f>
        <v>0</v>
      </c>
      <c r="K112" s="203" t="s">
        <v>168</v>
      </c>
      <c r="L112" s="39"/>
      <c r="M112" s="208" t="s">
        <v>1</v>
      </c>
      <c r="N112" s="209" t="s">
        <v>41</v>
      </c>
      <c r="O112" s="75"/>
      <c r="P112" s="210">
        <f>O112*H112</f>
        <v>0</v>
      </c>
      <c r="Q112" s="210">
        <v>0.1575</v>
      </c>
      <c r="R112" s="210">
        <f>Q112*H112</f>
        <v>0.315</v>
      </c>
      <c r="S112" s="210">
        <v>0</v>
      </c>
      <c r="T112" s="211">
        <f>S112*H112</f>
        <v>0</v>
      </c>
      <c r="AR112" s="13" t="s">
        <v>121</v>
      </c>
      <c r="AT112" s="13" t="s">
        <v>124</v>
      </c>
      <c r="AU112" s="13" t="s">
        <v>80</v>
      </c>
      <c r="AY112" s="13" t="s">
        <v>122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3" t="s">
        <v>78</v>
      </c>
      <c r="BK112" s="212">
        <f>ROUND(I112*H112,2)</f>
        <v>0</v>
      </c>
      <c r="BL112" s="13" t="s">
        <v>121</v>
      </c>
      <c r="BM112" s="13" t="s">
        <v>320</v>
      </c>
    </row>
    <row r="113" s="1" customFormat="1" ht="16.5" customHeight="1">
      <c r="B113" s="34"/>
      <c r="C113" s="201" t="s">
        <v>196</v>
      </c>
      <c r="D113" s="201" t="s">
        <v>124</v>
      </c>
      <c r="E113" s="202" t="s">
        <v>321</v>
      </c>
      <c r="F113" s="203" t="s">
        <v>322</v>
      </c>
      <c r="G113" s="204" t="s">
        <v>167</v>
      </c>
      <c r="H113" s="205">
        <v>435.99200000000002</v>
      </c>
      <c r="I113" s="206"/>
      <c r="J113" s="207">
        <f>ROUND(I113*H113,2)</f>
        <v>0</v>
      </c>
      <c r="K113" s="203" t="s">
        <v>168</v>
      </c>
      <c r="L113" s="39"/>
      <c r="M113" s="208" t="s">
        <v>1</v>
      </c>
      <c r="N113" s="209" t="s">
        <v>41</v>
      </c>
      <c r="O113" s="75"/>
      <c r="P113" s="210">
        <f>O113*H113</f>
        <v>0</v>
      </c>
      <c r="Q113" s="210">
        <v>0.0057000000000000002</v>
      </c>
      <c r="R113" s="210">
        <f>Q113*H113</f>
        <v>2.4851544000000003</v>
      </c>
      <c r="S113" s="210">
        <v>0</v>
      </c>
      <c r="T113" s="211">
        <f>S113*H113</f>
        <v>0</v>
      </c>
      <c r="AR113" s="13" t="s">
        <v>121</v>
      </c>
      <c r="AT113" s="13" t="s">
        <v>124</v>
      </c>
      <c r="AU113" s="13" t="s">
        <v>80</v>
      </c>
      <c r="AY113" s="13" t="s">
        <v>122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3" t="s">
        <v>78</v>
      </c>
      <c r="BK113" s="212">
        <f>ROUND(I113*H113,2)</f>
        <v>0</v>
      </c>
      <c r="BL113" s="13" t="s">
        <v>121</v>
      </c>
      <c r="BM113" s="13" t="s">
        <v>323</v>
      </c>
    </row>
    <row r="114" s="1" customFormat="1" ht="16.5" customHeight="1">
      <c r="B114" s="34"/>
      <c r="C114" s="201" t="s">
        <v>170</v>
      </c>
      <c r="D114" s="201" t="s">
        <v>124</v>
      </c>
      <c r="E114" s="202" t="s">
        <v>324</v>
      </c>
      <c r="F114" s="203" t="s">
        <v>325</v>
      </c>
      <c r="G114" s="204" t="s">
        <v>174</v>
      </c>
      <c r="H114" s="205">
        <v>0.062</v>
      </c>
      <c r="I114" s="206"/>
      <c r="J114" s="207">
        <f>ROUND(I114*H114,2)</f>
        <v>0</v>
      </c>
      <c r="K114" s="203" t="s">
        <v>168</v>
      </c>
      <c r="L114" s="39"/>
      <c r="M114" s="208" t="s">
        <v>1</v>
      </c>
      <c r="N114" s="209" t="s">
        <v>41</v>
      </c>
      <c r="O114" s="75"/>
      <c r="P114" s="210">
        <f>O114*H114</f>
        <v>0</v>
      </c>
      <c r="Q114" s="210">
        <v>2.2563399999999998</v>
      </c>
      <c r="R114" s="210">
        <f>Q114*H114</f>
        <v>0.13989307999999998</v>
      </c>
      <c r="S114" s="210">
        <v>0</v>
      </c>
      <c r="T114" s="211">
        <f>S114*H114</f>
        <v>0</v>
      </c>
      <c r="AR114" s="13" t="s">
        <v>121</v>
      </c>
      <c r="AT114" s="13" t="s">
        <v>124</v>
      </c>
      <c r="AU114" s="13" t="s">
        <v>80</v>
      </c>
      <c r="AY114" s="13" t="s">
        <v>122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3" t="s">
        <v>78</v>
      </c>
      <c r="BK114" s="212">
        <f>ROUND(I114*H114,2)</f>
        <v>0</v>
      </c>
      <c r="BL114" s="13" t="s">
        <v>121</v>
      </c>
      <c r="BM114" s="13" t="s">
        <v>326</v>
      </c>
    </row>
    <row r="115" s="11" customFormat="1">
      <c r="B115" s="218"/>
      <c r="C115" s="219"/>
      <c r="D115" s="220" t="s">
        <v>176</v>
      </c>
      <c r="E115" s="221" t="s">
        <v>1</v>
      </c>
      <c r="F115" s="222" t="s">
        <v>327</v>
      </c>
      <c r="G115" s="219"/>
      <c r="H115" s="223">
        <v>0.028000000000000001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176</v>
      </c>
      <c r="AU115" s="229" t="s">
        <v>80</v>
      </c>
      <c r="AV115" s="11" t="s">
        <v>80</v>
      </c>
      <c r="AW115" s="11" t="s">
        <v>32</v>
      </c>
      <c r="AX115" s="11" t="s">
        <v>70</v>
      </c>
      <c r="AY115" s="229" t="s">
        <v>122</v>
      </c>
    </row>
    <row r="116" s="11" customFormat="1">
      <c r="B116" s="218"/>
      <c r="C116" s="219"/>
      <c r="D116" s="220" t="s">
        <v>176</v>
      </c>
      <c r="E116" s="221" t="s">
        <v>1</v>
      </c>
      <c r="F116" s="222" t="s">
        <v>328</v>
      </c>
      <c r="G116" s="219"/>
      <c r="H116" s="223">
        <v>0.034000000000000002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176</v>
      </c>
      <c r="AU116" s="229" t="s">
        <v>80</v>
      </c>
      <c r="AV116" s="11" t="s">
        <v>80</v>
      </c>
      <c r="AW116" s="11" t="s">
        <v>32</v>
      </c>
      <c r="AX116" s="11" t="s">
        <v>70</v>
      </c>
      <c r="AY116" s="229" t="s">
        <v>122</v>
      </c>
    </row>
    <row r="117" s="1" customFormat="1" ht="16.5" customHeight="1">
      <c r="B117" s="34"/>
      <c r="C117" s="201" t="s">
        <v>81</v>
      </c>
      <c r="D117" s="201" t="s">
        <v>124</v>
      </c>
      <c r="E117" s="202" t="s">
        <v>329</v>
      </c>
      <c r="F117" s="203" t="s">
        <v>330</v>
      </c>
      <c r="G117" s="204" t="s">
        <v>167</v>
      </c>
      <c r="H117" s="205">
        <v>21.219999999999999</v>
      </c>
      <c r="I117" s="206"/>
      <c r="J117" s="207">
        <f>ROUND(I117*H117,2)</f>
        <v>0</v>
      </c>
      <c r="K117" s="203" t="s">
        <v>168</v>
      </c>
      <c r="L117" s="39"/>
      <c r="M117" s="208" t="s">
        <v>1</v>
      </c>
      <c r="N117" s="209" t="s">
        <v>41</v>
      </c>
      <c r="O117" s="75"/>
      <c r="P117" s="210">
        <f>O117*H117</f>
        <v>0</v>
      </c>
      <c r="Q117" s="210">
        <v>0.11169999999999999</v>
      </c>
      <c r="R117" s="210">
        <f>Q117*H117</f>
        <v>2.3702739999999998</v>
      </c>
      <c r="S117" s="210">
        <v>0</v>
      </c>
      <c r="T117" s="211">
        <f>S117*H117</f>
        <v>0</v>
      </c>
      <c r="AR117" s="13" t="s">
        <v>121</v>
      </c>
      <c r="AT117" s="13" t="s">
        <v>124</v>
      </c>
      <c r="AU117" s="13" t="s">
        <v>80</v>
      </c>
      <c r="AY117" s="13" t="s">
        <v>122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13" t="s">
        <v>78</v>
      </c>
      <c r="BK117" s="212">
        <f>ROUND(I117*H117,2)</f>
        <v>0</v>
      </c>
      <c r="BL117" s="13" t="s">
        <v>121</v>
      </c>
      <c r="BM117" s="13" t="s">
        <v>331</v>
      </c>
    </row>
    <row r="118" s="11" customFormat="1">
      <c r="B118" s="218"/>
      <c r="C118" s="219"/>
      <c r="D118" s="220" t="s">
        <v>176</v>
      </c>
      <c r="E118" s="221" t="s">
        <v>1</v>
      </c>
      <c r="F118" s="222" t="s">
        <v>332</v>
      </c>
      <c r="G118" s="219"/>
      <c r="H118" s="223">
        <v>21.219999999999999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176</v>
      </c>
      <c r="AU118" s="229" t="s">
        <v>80</v>
      </c>
      <c r="AV118" s="11" t="s">
        <v>80</v>
      </c>
      <c r="AW118" s="11" t="s">
        <v>32</v>
      </c>
      <c r="AX118" s="11" t="s">
        <v>78</v>
      </c>
      <c r="AY118" s="229" t="s">
        <v>122</v>
      </c>
    </row>
    <row r="119" s="1" customFormat="1" ht="16.5" customHeight="1">
      <c r="B119" s="34"/>
      <c r="C119" s="201" t="s">
        <v>210</v>
      </c>
      <c r="D119" s="201" t="s">
        <v>124</v>
      </c>
      <c r="E119" s="202" t="s">
        <v>333</v>
      </c>
      <c r="F119" s="203" t="s">
        <v>334</v>
      </c>
      <c r="G119" s="204" t="s">
        <v>167</v>
      </c>
      <c r="H119" s="205">
        <v>21.219999999999999</v>
      </c>
      <c r="I119" s="206"/>
      <c r="J119" s="207">
        <f>ROUND(I119*H119,2)</f>
        <v>0</v>
      </c>
      <c r="K119" s="203" t="s">
        <v>168</v>
      </c>
      <c r="L119" s="39"/>
      <c r="M119" s="208" t="s">
        <v>1</v>
      </c>
      <c r="N119" s="209" t="s">
        <v>41</v>
      </c>
      <c r="O119" s="75"/>
      <c r="P119" s="210">
        <f>O119*H119</f>
        <v>0</v>
      </c>
      <c r="Q119" s="210">
        <v>0.001</v>
      </c>
      <c r="R119" s="210">
        <f>Q119*H119</f>
        <v>0.021219999999999999</v>
      </c>
      <c r="S119" s="210">
        <v>0</v>
      </c>
      <c r="T119" s="211">
        <f>S119*H119</f>
        <v>0</v>
      </c>
      <c r="AR119" s="13" t="s">
        <v>121</v>
      </c>
      <c r="AT119" s="13" t="s">
        <v>124</v>
      </c>
      <c r="AU119" s="13" t="s">
        <v>80</v>
      </c>
      <c r="AY119" s="13" t="s">
        <v>122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3" t="s">
        <v>78</v>
      </c>
      <c r="BK119" s="212">
        <f>ROUND(I119*H119,2)</f>
        <v>0</v>
      </c>
      <c r="BL119" s="13" t="s">
        <v>121</v>
      </c>
      <c r="BM119" s="13" t="s">
        <v>335</v>
      </c>
    </row>
    <row r="120" s="1" customFormat="1" ht="16.5" customHeight="1">
      <c r="B120" s="34"/>
      <c r="C120" s="201" t="s">
        <v>216</v>
      </c>
      <c r="D120" s="201" t="s">
        <v>124</v>
      </c>
      <c r="E120" s="202" t="s">
        <v>336</v>
      </c>
      <c r="F120" s="203" t="s">
        <v>337</v>
      </c>
      <c r="G120" s="204" t="s">
        <v>127</v>
      </c>
      <c r="H120" s="205">
        <v>2</v>
      </c>
      <c r="I120" s="206"/>
      <c r="J120" s="207">
        <f>ROUND(I120*H120,2)</f>
        <v>0</v>
      </c>
      <c r="K120" s="203" t="s">
        <v>168</v>
      </c>
      <c r="L120" s="39"/>
      <c r="M120" s="208" t="s">
        <v>1</v>
      </c>
      <c r="N120" s="209" t="s">
        <v>41</v>
      </c>
      <c r="O120" s="75"/>
      <c r="P120" s="210">
        <f>O120*H120</f>
        <v>0</v>
      </c>
      <c r="Q120" s="210">
        <v>0.44169999999999998</v>
      </c>
      <c r="R120" s="210">
        <f>Q120*H120</f>
        <v>0.88339999999999996</v>
      </c>
      <c r="S120" s="210">
        <v>0</v>
      </c>
      <c r="T120" s="211">
        <f>S120*H120</f>
        <v>0</v>
      </c>
      <c r="AR120" s="13" t="s">
        <v>121</v>
      </c>
      <c r="AT120" s="13" t="s">
        <v>124</v>
      </c>
      <c r="AU120" s="13" t="s">
        <v>80</v>
      </c>
      <c r="AY120" s="13" t="s">
        <v>122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3" t="s">
        <v>78</v>
      </c>
      <c r="BK120" s="212">
        <f>ROUND(I120*H120,2)</f>
        <v>0</v>
      </c>
      <c r="BL120" s="13" t="s">
        <v>121</v>
      </c>
      <c r="BM120" s="13" t="s">
        <v>338</v>
      </c>
    </row>
    <row r="121" s="1" customFormat="1" ht="16.5" customHeight="1">
      <c r="B121" s="34"/>
      <c r="C121" s="233" t="s">
        <v>221</v>
      </c>
      <c r="D121" s="233" t="s">
        <v>339</v>
      </c>
      <c r="E121" s="234" t="s">
        <v>340</v>
      </c>
      <c r="F121" s="235" t="s">
        <v>341</v>
      </c>
      <c r="G121" s="236" t="s">
        <v>127</v>
      </c>
      <c r="H121" s="237">
        <v>2</v>
      </c>
      <c r="I121" s="238"/>
      <c r="J121" s="239">
        <f>ROUND(I121*H121,2)</f>
        <v>0</v>
      </c>
      <c r="K121" s="235" t="s">
        <v>1</v>
      </c>
      <c r="L121" s="240"/>
      <c r="M121" s="241" t="s">
        <v>1</v>
      </c>
      <c r="N121" s="242" t="s">
        <v>41</v>
      </c>
      <c r="O121" s="75"/>
      <c r="P121" s="210">
        <f>O121*H121</f>
        <v>0</v>
      </c>
      <c r="Q121" s="210">
        <v>0.018020000000000001</v>
      </c>
      <c r="R121" s="210">
        <f>Q121*H121</f>
        <v>0.036040000000000003</v>
      </c>
      <c r="S121" s="210">
        <v>0</v>
      </c>
      <c r="T121" s="211">
        <f>S121*H121</f>
        <v>0</v>
      </c>
      <c r="AR121" s="13" t="s">
        <v>196</v>
      </c>
      <c r="AT121" s="13" t="s">
        <v>339</v>
      </c>
      <c r="AU121" s="13" t="s">
        <v>80</v>
      </c>
      <c r="AY121" s="13" t="s">
        <v>122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13" t="s">
        <v>78</v>
      </c>
      <c r="BK121" s="212">
        <f>ROUND(I121*H121,2)</f>
        <v>0</v>
      </c>
      <c r="BL121" s="13" t="s">
        <v>121</v>
      </c>
      <c r="BM121" s="13" t="s">
        <v>342</v>
      </c>
    </row>
    <row r="122" s="10" customFormat="1" ht="22.8" customHeight="1">
      <c r="B122" s="185"/>
      <c r="C122" s="186"/>
      <c r="D122" s="187" t="s">
        <v>69</v>
      </c>
      <c r="E122" s="199" t="s">
        <v>170</v>
      </c>
      <c r="F122" s="199" t="s">
        <v>171</v>
      </c>
      <c r="G122" s="186"/>
      <c r="H122" s="186"/>
      <c r="I122" s="189"/>
      <c r="J122" s="200">
        <f>BK122</f>
        <v>0</v>
      </c>
      <c r="K122" s="186"/>
      <c r="L122" s="191"/>
      <c r="M122" s="192"/>
      <c r="N122" s="193"/>
      <c r="O122" s="193"/>
      <c r="P122" s="194">
        <f>SUM(P123:P163)</f>
        <v>0</v>
      </c>
      <c r="Q122" s="193"/>
      <c r="R122" s="194">
        <f>SUM(R123:R163)</f>
        <v>0.49652519999999994</v>
      </c>
      <c r="S122" s="193"/>
      <c r="T122" s="195">
        <f>SUM(T123:T163)</f>
        <v>1.7439680000000002</v>
      </c>
      <c r="AR122" s="196" t="s">
        <v>78</v>
      </c>
      <c r="AT122" s="197" t="s">
        <v>69</v>
      </c>
      <c r="AU122" s="197" t="s">
        <v>78</v>
      </c>
      <c r="AY122" s="196" t="s">
        <v>122</v>
      </c>
      <c r="BK122" s="198">
        <f>SUM(BK123:BK163)</f>
        <v>0</v>
      </c>
    </row>
    <row r="123" s="1" customFormat="1" ht="16.5" customHeight="1">
      <c r="B123" s="34"/>
      <c r="C123" s="201" t="s">
        <v>225</v>
      </c>
      <c r="D123" s="201" t="s">
        <v>124</v>
      </c>
      <c r="E123" s="202" t="s">
        <v>343</v>
      </c>
      <c r="F123" s="203" t="s">
        <v>344</v>
      </c>
      <c r="G123" s="204" t="s">
        <v>203</v>
      </c>
      <c r="H123" s="205">
        <v>1.5</v>
      </c>
      <c r="I123" s="206"/>
      <c r="J123" s="207">
        <f>ROUND(I123*H123,2)</f>
        <v>0</v>
      </c>
      <c r="K123" s="203" t="s">
        <v>168</v>
      </c>
      <c r="L123" s="39"/>
      <c r="M123" s="208" t="s">
        <v>1</v>
      </c>
      <c r="N123" s="209" t="s">
        <v>41</v>
      </c>
      <c r="O123" s="75"/>
      <c r="P123" s="210">
        <f>O123*H123</f>
        <v>0</v>
      </c>
      <c r="Q123" s="210">
        <v>0.29221000000000003</v>
      </c>
      <c r="R123" s="210">
        <f>Q123*H123</f>
        <v>0.43831500000000001</v>
      </c>
      <c r="S123" s="210">
        <v>0</v>
      </c>
      <c r="T123" s="211">
        <f>S123*H123</f>
        <v>0</v>
      </c>
      <c r="AR123" s="13" t="s">
        <v>121</v>
      </c>
      <c r="AT123" s="13" t="s">
        <v>124</v>
      </c>
      <c r="AU123" s="13" t="s">
        <v>80</v>
      </c>
      <c r="AY123" s="13" t="s">
        <v>122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3" t="s">
        <v>78</v>
      </c>
      <c r="BK123" s="212">
        <f>ROUND(I123*H123,2)</f>
        <v>0</v>
      </c>
      <c r="BL123" s="13" t="s">
        <v>121</v>
      </c>
      <c r="BM123" s="13" t="s">
        <v>345</v>
      </c>
    </row>
    <row r="124" s="1" customFormat="1" ht="16.5" customHeight="1">
      <c r="B124" s="34"/>
      <c r="C124" s="233" t="s">
        <v>8</v>
      </c>
      <c r="D124" s="233" t="s">
        <v>339</v>
      </c>
      <c r="E124" s="234" t="s">
        <v>346</v>
      </c>
      <c r="F124" s="235" t="s">
        <v>347</v>
      </c>
      <c r="G124" s="236" t="s">
        <v>203</v>
      </c>
      <c r="H124" s="237">
        <v>1.5</v>
      </c>
      <c r="I124" s="238"/>
      <c r="J124" s="239">
        <f>ROUND(I124*H124,2)</f>
        <v>0</v>
      </c>
      <c r="K124" s="235" t="s">
        <v>168</v>
      </c>
      <c r="L124" s="240"/>
      <c r="M124" s="241" t="s">
        <v>1</v>
      </c>
      <c r="N124" s="242" t="s">
        <v>41</v>
      </c>
      <c r="O124" s="75"/>
      <c r="P124" s="210">
        <f>O124*H124</f>
        <v>0</v>
      </c>
      <c r="Q124" s="210">
        <v>0.015599999999999999</v>
      </c>
      <c r="R124" s="210">
        <f>Q124*H124</f>
        <v>0.023399999999999997</v>
      </c>
      <c r="S124" s="210">
        <v>0</v>
      </c>
      <c r="T124" s="211">
        <f>S124*H124</f>
        <v>0</v>
      </c>
      <c r="AR124" s="13" t="s">
        <v>196</v>
      </c>
      <c r="AT124" s="13" t="s">
        <v>339</v>
      </c>
      <c r="AU124" s="13" t="s">
        <v>80</v>
      </c>
      <c r="AY124" s="13" t="s">
        <v>122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3" t="s">
        <v>78</v>
      </c>
      <c r="BK124" s="212">
        <f>ROUND(I124*H124,2)</f>
        <v>0</v>
      </c>
      <c r="BL124" s="13" t="s">
        <v>121</v>
      </c>
      <c r="BM124" s="13" t="s">
        <v>348</v>
      </c>
    </row>
    <row r="125" s="1" customFormat="1" ht="16.5" customHeight="1">
      <c r="B125" s="34"/>
      <c r="C125" s="233" t="s">
        <v>237</v>
      </c>
      <c r="D125" s="233" t="s">
        <v>339</v>
      </c>
      <c r="E125" s="234" t="s">
        <v>349</v>
      </c>
      <c r="F125" s="235" t="s">
        <v>350</v>
      </c>
      <c r="G125" s="236" t="s">
        <v>127</v>
      </c>
      <c r="H125" s="237">
        <v>1</v>
      </c>
      <c r="I125" s="238"/>
      <c r="J125" s="239">
        <f>ROUND(I125*H125,2)</f>
        <v>0</v>
      </c>
      <c r="K125" s="235" t="s">
        <v>168</v>
      </c>
      <c r="L125" s="240"/>
      <c r="M125" s="241" t="s">
        <v>1</v>
      </c>
      <c r="N125" s="242" t="s">
        <v>41</v>
      </c>
      <c r="O125" s="75"/>
      <c r="P125" s="210">
        <f>O125*H125</f>
        <v>0</v>
      </c>
      <c r="Q125" s="210">
        <v>0.00069999999999999999</v>
      </c>
      <c r="R125" s="210">
        <f>Q125*H125</f>
        <v>0.00069999999999999999</v>
      </c>
      <c r="S125" s="210">
        <v>0</v>
      </c>
      <c r="T125" s="211">
        <f>S125*H125</f>
        <v>0</v>
      </c>
      <c r="AR125" s="13" t="s">
        <v>196</v>
      </c>
      <c r="AT125" s="13" t="s">
        <v>339</v>
      </c>
      <c r="AU125" s="13" t="s">
        <v>80</v>
      </c>
      <c r="AY125" s="13" t="s">
        <v>122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3" t="s">
        <v>78</v>
      </c>
      <c r="BK125" s="212">
        <f>ROUND(I125*H125,2)</f>
        <v>0</v>
      </c>
      <c r="BL125" s="13" t="s">
        <v>121</v>
      </c>
      <c r="BM125" s="13" t="s">
        <v>351</v>
      </c>
    </row>
    <row r="126" s="1" customFormat="1" ht="16.5" customHeight="1">
      <c r="B126" s="34"/>
      <c r="C126" s="233" t="s">
        <v>241</v>
      </c>
      <c r="D126" s="233" t="s">
        <v>339</v>
      </c>
      <c r="E126" s="234" t="s">
        <v>352</v>
      </c>
      <c r="F126" s="235" t="s">
        <v>353</v>
      </c>
      <c r="G126" s="236" t="s">
        <v>127</v>
      </c>
      <c r="H126" s="237">
        <v>1</v>
      </c>
      <c r="I126" s="238"/>
      <c r="J126" s="239">
        <f>ROUND(I126*H126,2)</f>
        <v>0</v>
      </c>
      <c r="K126" s="235" t="s">
        <v>168</v>
      </c>
      <c r="L126" s="240"/>
      <c r="M126" s="241" t="s">
        <v>1</v>
      </c>
      <c r="N126" s="242" t="s">
        <v>41</v>
      </c>
      <c r="O126" s="75"/>
      <c r="P126" s="210">
        <f>O126*H126</f>
        <v>0</v>
      </c>
      <c r="Q126" s="210">
        <v>0.00013999999999999999</v>
      </c>
      <c r="R126" s="210">
        <f>Q126*H126</f>
        <v>0.00013999999999999999</v>
      </c>
      <c r="S126" s="210">
        <v>0</v>
      </c>
      <c r="T126" s="211">
        <f>S126*H126</f>
        <v>0</v>
      </c>
      <c r="AR126" s="13" t="s">
        <v>196</v>
      </c>
      <c r="AT126" s="13" t="s">
        <v>339</v>
      </c>
      <c r="AU126" s="13" t="s">
        <v>80</v>
      </c>
      <c r="AY126" s="13" t="s">
        <v>122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3" t="s">
        <v>78</v>
      </c>
      <c r="BK126" s="212">
        <f>ROUND(I126*H126,2)</f>
        <v>0</v>
      </c>
      <c r="BL126" s="13" t="s">
        <v>121</v>
      </c>
      <c r="BM126" s="13" t="s">
        <v>354</v>
      </c>
    </row>
    <row r="127" s="1" customFormat="1" ht="16.5" customHeight="1">
      <c r="B127" s="34"/>
      <c r="C127" s="233" t="s">
        <v>247</v>
      </c>
      <c r="D127" s="233" t="s">
        <v>339</v>
      </c>
      <c r="E127" s="234" t="s">
        <v>355</v>
      </c>
      <c r="F127" s="235" t="s">
        <v>356</v>
      </c>
      <c r="G127" s="236" t="s">
        <v>203</v>
      </c>
      <c r="H127" s="237">
        <v>1.5</v>
      </c>
      <c r="I127" s="238"/>
      <c r="J127" s="239">
        <f>ROUND(I127*H127,2)</f>
        <v>0</v>
      </c>
      <c r="K127" s="235" t="s">
        <v>168</v>
      </c>
      <c r="L127" s="240"/>
      <c r="M127" s="241" t="s">
        <v>1</v>
      </c>
      <c r="N127" s="242" t="s">
        <v>41</v>
      </c>
      <c r="O127" s="75"/>
      <c r="P127" s="210">
        <f>O127*H127</f>
        <v>0</v>
      </c>
      <c r="Q127" s="210">
        <v>0.0035999999999999999</v>
      </c>
      <c r="R127" s="210">
        <f>Q127*H127</f>
        <v>0.0054000000000000003</v>
      </c>
      <c r="S127" s="210">
        <v>0</v>
      </c>
      <c r="T127" s="211">
        <f>S127*H127</f>
        <v>0</v>
      </c>
      <c r="AR127" s="13" t="s">
        <v>196</v>
      </c>
      <c r="AT127" s="13" t="s">
        <v>339</v>
      </c>
      <c r="AU127" s="13" t="s">
        <v>80</v>
      </c>
      <c r="AY127" s="13" t="s">
        <v>122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3" t="s">
        <v>78</v>
      </c>
      <c r="BK127" s="212">
        <f>ROUND(I127*H127,2)</f>
        <v>0</v>
      </c>
      <c r="BL127" s="13" t="s">
        <v>121</v>
      </c>
      <c r="BM127" s="13" t="s">
        <v>357</v>
      </c>
    </row>
    <row r="128" s="1" customFormat="1" ht="16.5" customHeight="1">
      <c r="B128" s="34"/>
      <c r="C128" s="201" t="s">
        <v>254</v>
      </c>
      <c r="D128" s="201" t="s">
        <v>124</v>
      </c>
      <c r="E128" s="202" t="s">
        <v>358</v>
      </c>
      <c r="F128" s="203" t="s">
        <v>359</v>
      </c>
      <c r="G128" s="204" t="s">
        <v>167</v>
      </c>
      <c r="H128" s="205">
        <v>168.06</v>
      </c>
      <c r="I128" s="206"/>
      <c r="J128" s="207">
        <f>ROUND(I128*H128,2)</f>
        <v>0</v>
      </c>
      <c r="K128" s="203" t="s">
        <v>168</v>
      </c>
      <c r="L128" s="39"/>
      <c r="M128" s="208" t="s">
        <v>1</v>
      </c>
      <c r="N128" s="209" t="s">
        <v>41</v>
      </c>
      <c r="O128" s="75"/>
      <c r="P128" s="210">
        <f>O128*H128</f>
        <v>0</v>
      </c>
      <c r="Q128" s="210">
        <v>0.00012999999999999999</v>
      </c>
      <c r="R128" s="210">
        <f>Q128*H128</f>
        <v>0.021847799999999997</v>
      </c>
      <c r="S128" s="210">
        <v>0</v>
      </c>
      <c r="T128" s="211">
        <f>S128*H128</f>
        <v>0</v>
      </c>
      <c r="AR128" s="13" t="s">
        <v>121</v>
      </c>
      <c r="AT128" s="13" t="s">
        <v>124</v>
      </c>
      <c r="AU128" s="13" t="s">
        <v>80</v>
      </c>
      <c r="AY128" s="13" t="s">
        <v>122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3" t="s">
        <v>78</v>
      </c>
      <c r="BK128" s="212">
        <f>ROUND(I128*H128,2)</f>
        <v>0</v>
      </c>
      <c r="BL128" s="13" t="s">
        <v>121</v>
      </c>
      <c r="BM128" s="13" t="s">
        <v>360</v>
      </c>
    </row>
    <row r="129" s="11" customFormat="1">
      <c r="B129" s="218"/>
      <c r="C129" s="219"/>
      <c r="D129" s="220" t="s">
        <v>176</v>
      </c>
      <c r="E129" s="221" t="s">
        <v>1</v>
      </c>
      <c r="F129" s="222" t="s">
        <v>361</v>
      </c>
      <c r="G129" s="219"/>
      <c r="H129" s="223">
        <v>18.77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176</v>
      </c>
      <c r="AU129" s="229" t="s">
        <v>80</v>
      </c>
      <c r="AV129" s="11" t="s">
        <v>80</v>
      </c>
      <c r="AW129" s="11" t="s">
        <v>32</v>
      </c>
      <c r="AX129" s="11" t="s">
        <v>70</v>
      </c>
      <c r="AY129" s="229" t="s">
        <v>122</v>
      </c>
    </row>
    <row r="130" s="11" customFormat="1">
      <c r="B130" s="218"/>
      <c r="C130" s="219"/>
      <c r="D130" s="220" t="s">
        <v>176</v>
      </c>
      <c r="E130" s="221" t="s">
        <v>1</v>
      </c>
      <c r="F130" s="222" t="s">
        <v>362</v>
      </c>
      <c r="G130" s="219"/>
      <c r="H130" s="223">
        <v>12.24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176</v>
      </c>
      <c r="AU130" s="229" t="s">
        <v>80</v>
      </c>
      <c r="AV130" s="11" t="s">
        <v>80</v>
      </c>
      <c r="AW130" s="11" t="s">
        <v>32</v>
      </c>
      <c r="AX130" s="11" t="s">
        <v>70</v>
      </c>
      <c r="AY130" s="229" t="s">
        <v>122</v>
      </c>
    </row>
    <row r="131" s="11" customFormat="1">
      <c r="B131" s="218"/>
      <c r="C131" s="219"/>
      <c r="D131" s="220" t="s">
        <v>176</v>
      </c>
      <c r="E131" s="221" t="s">
        <v>1</v>
      </c>
      <c r="F131" s="222" t="s">
        <v>363</v>
      </c>
      <c r="G131" s="219"/>
      <c r="H131" s="223">
        <v>20.800000000000001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176</v>
      </c>
      <c r="AU131" s="229" t="s">
        <v>80</v>
      </c>
      <c r="AV131" s="11" t="s">
        <v>80</v>
      </c>
      <c r="AW131" s="11" t="s">
        <v>32</v>
      </c>
      <c r="AX131" s="11" t="s">
        <v>70</v>
      </c>
      <c r="AY131" s="229" t="s">
        <v>122</v>
      </c>
    </row>
    <row r="132" s="11" customFormat="1">
      <c r="B132" s="218"/>
      <c r="C132" s="219"/>
      <c r="D132" s="220" t="s">
        <v>176</v>
      </c>
      <c r="E132" s="221" t="s">
        <v>1</v>
      </c>
      <c r="F132" s="222" t="s">
        <v>364</v>
      </c>
      <c r="G132" s="219"/>
      <c r="H132" s="223">
        <v>1.3799999999999999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176</v>
      </c>
      <c r="AU132" s="229" t="s">
        <v>80</v>
      </c>
      <c r="AV132" s="11" t="s">
        <v>80</v>
      </c>
      <c r="AW132" s="11" t="s">
        <v>32</v>
      </c>
      <c r="AX132" s="11" t="s">
        <v>70</v>
      </c>
      <c r="AY132" s="229" t="s">
        <v>122</v>
      </c>
    </row>
    <row r="133" s="11" customFormat="1">
      <c r="B133" s="218"/>
      <c r="C133" s="219"/>
      <c r="D133" s="220" t="s">
        <v>176</v>
      </c>
      <c r="E133" s="221" t="s">
        <v>1</v>
      </c>
      <c r="F133" s="222" t="s">
        <v>365</v>
      </c>
      <c r="G133" s="219"/>
      <c r="H133" s="223">
        <v>7.6399999999999997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176</v>
      </c>
      <c r="AU133" s="229" t="s">
        <v>80</v>
      </c>
      <c r="AV133" s="11" t="s">
        <v>80</v>
      </c>
      <c r="AW133" s="11" t="s">
        <v>32</v>
      </c>
      <c r="AX133" s="11" t="s">
        <v>70</v>
      </c>
      <c r="AY133" s="229" t="s">
        <v>122</v>
      </c>
    </row>
    <row r="134" s="11" customFormat="1">
      <c r="B134" s="218"/>
      <c r="C134" s="219"/>
      <c r="D134" s="220" t="s">
        <v>176</v>
      </c>
      <c r="E134" s="221" t="s">
        <v>1</v>
      </c>
      <c r="F134" s="222" t="s">
        <v>366</v>
      </c>
      <c r="G134" s="219"/>
      <c r="H134" s="223">
        <v>44.509999999999998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176</v>
      </c>
      <c r="AU134" s="229" t="s">
        <v>80</v>
      </c>
      <c r="AV134" s="11" t="s">
        <v>80</v>
      </c>
      <c r="AW134" s="11" t="s">
        <v>32</v>
      </c>
      <c r="AX134" s="11" t="s">
        <v>70</v>
      </c>
      <c r="AY134" s="229" t="s">
        <v>122</v>
      </c>
    </row>
    <row r="135" s="11" customFormat="1">
      <c r="B135" s="218"/>
      <c r="C135" s="219"/>
      <c r="D135" s="220" t="s">
        <v>176</v>
      </c>
      <c r="E135" s="221" t="s">
        <v>1</v>
      </c>
      <c r="F135" s="222" t="s">
        <v>367</v>
      </c>
      <c r="G135" s="219"/>
      <c r="H135" s="223">
        <v>5.1600000000000001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176</v>
      </c>
      <c r="AU135" s="229" t="s">
        <v>80</v>
      </c>
      <c r="AV135" s="11" t="s">
        <v>80</v>
      </c>
      <c r="AW135" s="11" t="s">
        <v>32</v>
      </c>
      <c r="AX135" s="11" t="s">
        <v>70</v>
      </c>
      <c r="AY135" s="229" t="s">
        <v>122</v>
      </c>
    </row>
    <row r="136" s="11" customFormat="1">
      <c r="B136" s="218"/>
      <c r="C136" s="219"/>
      <c r="D136" s="220" t="s">
        <v>176</v>
      </c>
      <c r="E136" s="221" t="s">
        <v>1</v>
      </c>
      <c r="F136" s="222" t="s">
        <v>368</v>
      </c>
      <c r="G136" s="219"/>
      <c r="H136" s="223">
        <v>30.789999999999999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176</v>
      </c>
      <c r="AU136" s="229" t="s">
        <v>80</v>
      </c>
      <c r="AV136" s="11" t="s">
        <v>80</v>
      </c>
      <c r="AW136" s="11" t="s">
        <v>32</v>
      </c>
      <c r="AX136" s="11" t="s">
        <v>70</v>
      </c>
      <c r="AY136" s="229" t="s">
        <v>122</v>
      </c>
    </row>
    <row r="137" s="11" customFormat="1">
      <c r="B137" s="218"/>
      <c r="C137" s="219"/>
      <c r="D137" s="220" t="s">
        <v>176</v>
      </c>
      <c r="E137" s="221" t="s">
        <v>1</v>
      </c>
      <c r="F137" s="222" t="s">
        <v>369</v>
      </c>
      <c r="G137" s="219"/>
      <c r="H137" s="223">
        <v>7.3700000000000001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176</v>
      </c>
      <c r="AU137" s="229" t="s">
        <v>80</v>
      </c>
      <c r="AV137" s="11" t="s">
        <v>80</v>
      </c>
      <c r="AW137" s="11" t="s">
        <v>32</v>
      </c>
      <c r="AX137" s="11" t="s">
        <v>70</v>
      </c>
      <c r="AY137" s="229" t="s">
        <v>122</v>
      </c>
    </row>
    <row r="138" s="11" customFormat="1">
      <c r="B138" s="218"/>
      <c r="C138" s="219"/>
      <c r="D138" s="220" t="s">
        <v>176</v>
      </c>
      <c r="E138" s="221" t="s">
        <v>1</v>
      </c>
      <c r="F138" s="222" t="s">
        <v>370</v>
      </c>
      <c r="G138" s="219"/>
      <c r="H138" s="223">
        <v>10.69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176</v>
      </c>
      <c r="AU138" s="229" t="s">
        <v>80</v>
      </c>
      <c r="AV138" s="11" t="s">
        <v>80</v>
      </c>
      <c r="AW138" s="11" t="s">
        <v>32</v>
      </c>
      <c r="AX138" s="11" t="s">
        <v>70</v>
      </c>
      <c r="AY138" s="229" t="s">
        <v>122</v>
      </c>
    </row>
    <row r="139" s="11" customFormat="1">
      <c r="B139" s="218"/>
      <c r="C139" s="219"/>
      <c r="D139" s="220" t="s">
        <v>176</v>
      </c>
      <c r="E139" s="221" t="s">
        <v>1</v>
      </c>
      <c r="F139" s="222" t="s">
        <v>371</v>
      </c>
      <c r="G139" s="219"/>
      <c r="H139" s="223">
        <v>3.8399999999999999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176</v>
      </c>
      <c r="AU139" s="229" t="s">
        <v>80</v>
      </c>
      <c r="AV139" s="11" t="s">
        <v>80</v>
      </c>
      <c r="AW139" s="11" t="s">
        <v>32</v>
      </c>
      <c r="AX139" s="11" t="s">
        <v>70</v>
      </c>
      <c r="AY139" s="229" t="s">
        <v>122</v>
      </c>
    </row>
    <row r="140" s="11" customFormat="1">
      <c r="B140" s="218"/>
      <c r="C140" s="219"/>
      <c r="D140" s="220" t="s">
        <v>176</v>
      </c>
      <c r="E140" s="221" t="s">
        <v>1</v>
      </c>
      <c r="F140" s="222" t="s">
        <v>372</v>
      </c>
      <c r="G140" s="219"/>
      <c r="H140" s="223">
        <v>4.8700000000000001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176</v>
      </c>
      <c r="AU140" s="229" t="s">
        <v>80</v>
      </c>
      <c r="AV140" s="11" t="s">
        <v>80</v>
      </c>
      <c r="AW140" s="11" t="s">
        <v>32</v>
      </c>
      <c r="AX140" s="11" t="s">
        <v>70</v>
      </c>
      <c r="AY140" s="229" t="s">
        <v>122</v>
      </c>
    </row>
    <row r="141" s="1" customFormat="1" ht="16.5" customHeight="1">
      <c r="B141" s="34"/>
      <c r="C141" s="201" t="s">
        <v>84</v>
      </c>
      <c r="D141" s="201" t="s">
        <v>124</v>
      </c>
      <c r="E141" s="202" t="s">
        <v>373</v>
      </c>
      <c r="F141" s="203" t="s">
        <v>374</v>
      </c>
      <c r="G141" s="204" t="s">
        <v>167</v>
      </c>
      <c r="H141" s="205">
        <v>168.06</v>
      </c>
      <c r="I141" s="206"/>
      <c r="J141" s="207">
        <f>ROUND(I141*H141,2)</f>
        <v>0</v>
      </c>
      <c r="K141" s="203" t="s">
        <v>168</v>
      </c>
      <c r="L141" s="39"/>
      <c r="M141" s="208" t="s">
        <v>1</v>
      </c>
      <c r="N141" s="209" t="s">
        <v>41</v>
      </c>
      <c r="O141" s="75"/>
      <c r="P141" s="210">
        <f>O141*H141</f>
        <v>0</v>
      </c>
      <c r="Q141" s="210">
        <v>4.0000000000000003E-05</v>
      </c>
      <c r="R141" s="210">
        <f>Q141*H141</f>
        <v>0.0067224000000000008</v>
      </c>
      <c r="S141" s="210">
        <v>0</v>
      </c>
      <c r="T141" s="211">
        <f>S141*H141</f>
        <v>0</v>
      </c>
      <c r="AR141" s="13" t="s">
        <v>121</v>
      </c>
      <c r="AT141" s="13" t="s">
        <v>124</v>
      </c>
      <c r="AU141" s="13" t="s">
        <v>80</v>
      </c>
      <c r="AY141" s="13" t="s">
        <v>122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3" t="s">
        <v>78</v>
      </c>
      <c r="BK141" s="212">
        <f>ROUND(I141*H141,2)</f>
        <v>0</v>
      </c>
      <c r="BL141" s="13" t="s">
        <v>121</v>
      </c>
      <c r="BM141" s="13" t="s">
        <v>375</v>
      </c>
    </row>
    <row r="142" s="1" customFormat="1" ht="16.5" customHeight="1">
      <c r="B142" s="34"/>
      <c r="C142" s="201" t="s">
        <v>7</v>
      </c>
      <c r="D142" s="201" t="s">
        <v>124</v>
      </c>
      <c r="E142" s="202" t="s">
        <v>186</v>
      </c>
      <c r="F142" s="203" t="s">
        <v>187</v>
      </c>
      <c r="G142" s="204" t="s">
        <v>167</v>
      </c>
      <c r="H142" s="205">
        <v>2.2000000000000002</v>
      </c>
      <c r="I142" s="206"/>
      <c r="J142" s="207">
        <f>ROUND(I142*H142,2)</f>
        <v>0</v>
      </c>
      <c r="K142" s="203" t="s">
        <v>168</v>
      </c>
      <c r="L142" s="39"/>
      <c r="M142" s="208" t="s">
        <v>1</v>
      </c>
      <c r="N142" s="209" t="s">
        <v>41</v>
      </c>
      <c r="O142" s="75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AR142" s="13" t="s">
        <v>121</v>
      </c>
      <c r="AT142" s="13" t="s">
        <v>124</v>
      </c>
      <c r="AU142" s="13" t="s">
        <v>80</v>
      </c>
      <c r="AY142" s="13" t="s">
        <v>122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3" t="s">
        <v>78</v>
      </c>
      <c r="BK142" s="212">
        <f>ROUND(I142*H142,2)</f>
        <v>0</v>
      </c>
      <c r="BL142" s="13" t="s">
        <v>121</v>
      </c>
      <c r="BM142" s="13" t="s">
        <v>376</v>
      </c>
    </row>
    <row r="143" s="11" customFormat="1">
      <c r="B143" s="218"/>
      <c r="C143" s="219"/>
      <c r="D143" s="220" t="s">
        <v>176</v>
      </c>
      <c r="E143" s="221" t="s">
        <v>1</v>
      </c>
      <c r="F143" s="222" t="s">
        <v>377</v>
      </c>
      <c r="G143" s="219"/>
      <c r="H143" s="223">
        <v>2.2000000000000002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176</v>
      </c>
      <c r="AU143" s="229" t="s">
        <v>80</v>
      </c>
      <c r="AV143" s="11" t="s">
        <v>80</v>
      </c>
      <c r="AW143" s="11" t="s">
        <v>32</v>
      </c>
      <c r="AX143" s="11" t="s">
        <v>78</v>
      </c>
      <c r="AY143" s="229" t="s">
        <v>122</v>
      </c>
    </row>
    <row r="144" s="1" customFormat="1" ht="16.5" customHeight="1">
      <c r="B144" s="34"/>
      <c r="C144" s="201" t="s">
        <v>268</v>
      </c>
      <c r="D144" s="201" t="s">
        <v>124</v>
      </c>
      <c r="E144" s="202" t="s">
        <v>378</v>
      </c>
      <c r="F144" s="203" t="s">
        <v>379</v>
      </c>
      <c r="G144" s="204" t="s">
        <v>167</v>
      </c>
      <c r="H144" s="205">
        <v>435.99200000000002</v>
      </c>
      <c r="I144" s="206"/>
      <c r="J144" s="207">
        <f>ROUND(I144*H144,2)</f>
        <v>0</v>
      </c>
      <c r="K144" s="203" t="s">
        <v>168</v>
      </c>
      <c r="L144" s="39"/>
      <c r="M144" s="208" t="s">
        <v>1</v>
      </c>
      <c r="N144" s="209" t="s">
        <v>41</v>
      </c>
      <c r="O144" s="75"/>
      <c r="P144" s="210">
        <f>O144*H144</f>
        <v>0</v>
      </c>
      <c r="Q144" s="210">
        <v>0</v>
      </c>
      <c r="R144" s="210">
        <f>Q144*H144</f>
        <v>0</v>
      </c>
      <c r="S144" s="210">
        <v>0.0040000000000000001</v>
      </c>
      <c r="T144" s="211">
        <f>S144*H144</f>
        <v>1.7439680000000002</v>
      </c>
      <c r="AR144" s="13" t="s">
        <v>121</v>
      </c>
      <c r="AT144" s="13" t="s">
        <v>124</v>
      </c>
      <c r="AU144" s="13" t="s">
        <v>80</v>
      </c>
      <c r="AY144" s="13" t="s">
        <v>122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3" t="s">
        <v>78</v>
      </c>
      <c r="BK144" s="212">
        <f>ROUND(I144*H144,2)</f>
        <v>0</v>
      </c>
      <c r="BL144" s="13" t="s">
        <v>121</v>
      </c>
      <c r="BM144" s="13" t="s">
        <v>380</v>
      </c>
    </row>
    <row r="145" s="11" customFormat="1">
      <c r="B145" s="218"/>
      <c r="C145" s="219"/>
      <c r="D145" s="220" t="s">
        <v>176</v>
      </c>
      <c r="E145" s="221" t="s">
        <v>1</v>
      </c>
      <c r="F145" s="222" t="s">
        <v>381</v>
      </c>
      <c r="G145" s="219"/>
      <c r="H145" s="223">
        <v>56.740000000000002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176</v>
      </c>
      <c r="AU145" s="229" t="s">
        <v>80</v>
      </c>
      <c r="AV145" s="11" t="s">
        <v>80</v>
      </c>
      <c r="AW145" s="11" t="s">
        <v>32</v>
      </c>
      <c r="AX145" s="11" t="s">
        <v>70</v>
      </c>
      <c r="AY145" s="229" t="s">
        <v>122</v>
      </c>
    </row>
    <row r="146" s="11" customFormat="1">
      <c r="B146" s="218"/>
      <c r="C146" s="219"/>
      <c r="D146" s="220" t="s">
        <v>176</v>
      </c>
      <c r="E146" s="221" t="s">
        <v>1</v>
      </c>
      <c r="F146" s="222" t="s">
        <v>382</v>
      </c>
      <c r="G146" s="219"/>
      <c r="H146" s="223">
        <v>11.6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176</v>
      </c>
      <c r="AU146" s="229" t="s">
        <v>80</v>
      </c>
      <c r="AV146" s="11" t="s">
        <v>80</v>
      </c>
      <c r="AW146" s="11" t="s">
        <v>32</v>
      </c>
      <c r="AX146" s="11" t="s">
        <v>70</v>
      </c>
      <c r="AY146" s="229" t="s">
        <v>122</v>
      </c>
    </row>
    <row r="147" s="11" customFormat="1">
      <c r="B147" s="218"/>
      <c r="C147" s="219"/>
      <c r="D147" s="220" t="s">
        <v>176</v>
      </c>
      <c r="E147" s="221" t="s">
        <v>1</v>
      </c>
      <c r="F147" s="222" t="s">
        <v>383</v>
      </c>
      <c r="G147" s="219"/>
      <c r="H147" s="223">
        <v>17.219999999999999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176</v>
      </c>
      <c r="AU147" s="229" t="s">
        <v>80</v>
      </c>
      <c r="AV147" s="11" t="s">
        <v>80</v>
      </c>
      <c r="AW147" s="11" t="s">
        <v>32</v>
      </c>
      <c r="AX147" s="11" t="s">
        <v>70</v>
      </c>
      <c r="AY147" s="229" t="s">
        <v>122</v>
      </c>
    </row>
    <row r="148" s="11" customFormat="1">
      <c r="B148" s="218"/>
      <c r="C148" s="219"/>
      <c r="D148" s="220" t="s">
        <v>176</v>
      </c>
      <c r="E148" s="221" t="s">
        <v>1</v>
      </c>
      <c r="F148" s="222" t="s">
        <v>384</v>
      </c>
      <c r="G148" s="219"/>
      <c r="H148" s="223">
        <v>19.399999999999999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176</v>
      </c>
      <c r="AU148" s="229" t="s">
        <v>80</v>
      </c>
      <c r="AV148" s="11" t="s">
        <v>80</v>
      </c>
      <c r="AW148" s="11" t="s">
        <v>32</v>
      </c>
      <c r="AX148" s="11" t="s">
        <v>70</v>
      </c>
      <c r="AY148" s="229" t="s">
        <v>122</v>
      </c>
    </row>
    <row r="149" s="11" customFormat="1">
      <c r="B149" s="218"/>
      <c r="C149" s="219"/>
      <c r="D149" s="220" t="s">
        <v>176</v>
      </c>
      <c r="E149" s="221" t="s">
        <v>1</v>
      </c>
      <c r="F149" s="222" t="s">
        <v>385</v>
      </c>
      <c r="G149" s="219"/>
      <c r="H149" s="223">
        <v>13.76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176</v>
      </c>
      <c r="AU149" s="229" t="s">
        <v>80</v>
      </c>
      <c r="AV149" s="11" t="s">
        <v>80</v>
      </c>
      <c r="AW149" s="11" t="s">
        <v>32</v>
      </c>
      <c r="AX149" s="11" t="s">
        <v>70</v>
      </c>
      <c r="AY149" s="229" t="s">
        <v>122</v>
      </c>
    </row>
    <row r="150" s="11" customFormat="1">
      <c r="B150" s="218"/>
      <c r="C150" s="219"/>
      <c r="D150" s="220" t="s">
        <v>176</v>
      </c>
      <c r="E150" s="221" t="s">
        <v>1</v>
      </c>
      <c r="F150" s="222" t="s">
        <v>386</v>
      </c>
      <c r="G150" s="219"/>
      <c r="H150" s="223">
        <v>6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176</v>
      </c>
      <c r="AU150" s="229" t="s">
        <v>80</v>
      </c>
      <c r="AV150" s="11" t="s">
        <v>80</v>
      </c>
      <c r="AW150" s="11" t="s">
        <v>32</v>
      </c>
      <c r="AX150" s="11" t="s">
        <v>70</v>
      </c>
      <c r="AY150" s="229" t="s">
        <v>122</v>
      </c>
    </row>
    <row r="151" s="11" customFormat="1">
      <c r="B151" s="218"/>
      <c r="C151" s="219"/>
      <c r="D151" s="220" t="s">
        <v>176</v>
      </c>
      <c r="E151" s="221" t="s">
        <v>1</v>
      </c>
      <c r="F151" s="222" t="s">
        <v>387</v>
      </c>
      <c r="G151" s="219"/>
      <c r="H151" s="223">
        <v>6.6719999999999997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176</v>
      </c>
      <c r="AU151" s="229" t="s">
        <v>80</v>
      </c>
      <c r="AV151" s="11" t="s">
        <v>80</v>
      </c>
      <c r="AW151" s="11" t="s">
        <v>32</v>
      </c>
      <c r="AX151" s="11" t="s">
        <v>70</v>
      </c>
      <c r="AY151" s="229" t="s">
        <v>122</v>
      </c>
    </row>
    <row r="152" s="11" customFormat="1">
      <c r="B152" s="218"/>
      <c r="C152" s="219"/>
      <c r="D152" s="220" t="s">
        <v>176</v>
      </c>
      <c r="E152" s="221" t="s">
        <v>1</v>
      </c>
      <c r="F152" s="222" t="s">
        <v>388</v>
      </c>
      <c r="G152" s="219"/>
      <c r="H152" s="223">
        <v>33.560000000000002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176</v>
      </c>
      <c r="AU152" s="229" t="s">
        <v>80</v>
      </c>
      <c r="AV152" s="11" t="s">
        <v>80</v>
      </c>
      <c r="AW152" s="11" t="s">
        <v>32</v>
      </c>
      <c r="AX152" s="11" t="s">
        <v>70</v>
      </c>
      <c r="AY152" s="229" t="s">
        <v>122</v>
      </c>
    </row>
    <row r="153" s="11" customFormat="1">
      <c r="B153" s="218"/>
      <c r="C153" s="219"/>
      <c r="D153" s="220" t="s">
        <v>176</v>
      </c>
      <c r="E153" s="221" t="s">
        <v>1</v>
      </c>
      <c r="F153" s="222" t="s">
        <v>389</v>
      </c>
      <c r="G153" s="219"/>
      <c r="H153" s="223">
        <v>48.5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176</v>
      </c>
      <c r="AU153" s="229" t="s">
        <v>80</v>
      </c>
      <c r="AV153" s="11" t="s">
        <v>80</v>
      </c>
      <c r="AW153" s="11" t="s">
        <v>32</v>
      </c>
      <c r="AX153" s="11" t="s">
        <v>70</v>
      </c>
      <c r="AY153" s="229" t="s">
        <v>122</v>
      </c>
    </row>
    <row r="154" s="11" customFormat="1">
      <c r="B154" s="218"/>
      <c r="C154" s="219"/>
      <c r="D154" s="220" t="s">
        <v>176</v>
      </c>
      <c r="E154" s="221" t="s">
        <v>1</v>
      </c>
      <c r="F154" s="222" t="s">
        <v>390</v>
      </c>
      <c r="G154" s="219"/>
      <c r="H154" s="223">
        <v>31.039999999999999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176</v>
      </c>
      <c r="AU154" s="229" t="s">
        <v>80</v>
      </c>
      <c r="AV154" s="11" t="s">
        <v>80</v>
      </c>
      <c r="AW154" s="11" t="s">
        <v>32</v>
      </c>
      <c r="AX154" s="11" t="s">
        <v>70</v>
      </c>
      <c r="AY154" s="229" t="s">
        <v>122</v>
      </c>
    </row>
    <row r="155" s="11" customFormat="1">
      <c r="B155" s="218"/>
      <c r="C155" s="219"/>
      <c r="D155" s="220" t="s">
        <v>176</v>
      </c>
      <c r="E155" s="221" t="s">
        <v>1</v>
      </c>
      <c r="F155" s="222" t="s">
        <v>391</v>
      </c>
      <c r="G155" s="219"/>
      <c r="H155" s="223">
        <v>21.84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176</v>
      </c>
      <c r="AU155" s="229" t="s">
        <v>80</v>
      </c>
      <c r="AV155" s="11" t="s">
        <v>80</v>
      </c>
      <c r="AW155" s="11" t="s">
        <v>32</v>
      </c>
      <c r="AX155" s="11" t="s">
        <v>70</v>
      </c>
      <c r="AY155" s="229" t="s">
        <v>122</v>
      </c>
    </row>
    <row r="156" s="11" customFormat="1">
      <c r="B156" s="218"/>
      <c r="C156" s="219"/>
      <c r="D156" s="220" t="s">
        <v>176</v>
      </c>
      <c r="E156" s="221" t="s">
        <v>1</v>
      </c>
      <c r="F156" s="222" t="s">
        <v>392</v>
      </c>
      <c r="G156" s="219"/>
      <c r="H156" s="223">
        <v>19.399999999999999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176</v>
      </c>
      <c r="AU156" s="229" t="s">
        <v>80</v>
      </c>
      <c r="AV156" s="11" t="s">
        <v>80</v>
      </c>
      <c r="AW156" s="11" t="s">
        <v>32</v>
      </c>
      <c r="AX156" s="11" t="s">
        <v>70</v>
      </c>
      <c r="AY156" s="229" t="s">
        <v>122</v>
      </c>
    </row>
    <row r="157" s="11" customFormat="1">
      <c r="B157" s="218"/>
      <c r="C157" s="219"/>
      <c r="D157" s="220" t="s">
        <v>176</v>
      </c>
      <c r="E157" s="221" t="s">
        <v>1</v>
      </c>
      <c r="F157" s="222" t="s">
        <v>393</v>
      </c>
      <c r="G157" s="219"/>
      <c r="H157" s="223">
        <v>17.640000000000001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176</v>
      </c>
      <c r="AU157" s="229" t="s">
        <v>80</v>
      </c>
      <c r="AV157" s="11" t="s">
        <v>80</v>
      </c>
      <c r="AW157" s="11" t="s">
        <v>32</v>
      </c>
      <c r="AX157" s="11" t="s">
        <v>70</v>
      </c>
      <c r="AY157" s="229" t="s">
        <v>122</v>
      </c>
    </row>
    <row r="158" s="11" customFormat="1">
      <c r="B158" s="218"/>
      <c r="C158" s="219"/>
      <c r="D158" s="220" t="s">
        <v>176</v>
      </c>
      <c r="E158" s="221" t="s">
        <v>1</v>
      </c>
      <c r="F158" s="222" t="s">
        <v>394</v>
      </c>
      <c r="G158" s="219"/>
      <c r="H158" s="223">
        <v>23.399999999999999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176</v>
      </c>
      <c r="AU158" s="229" t="s">
        <v>80</v>
      </c>
      <c r="AV158" s="11" t="s">
        <v>80</v>
      </c>
      <c r="AW158" s="11" t="s">
        <v>32</v>
      </c>
      <c r="AX158" s="11" t="s">
        <v>70</v>
      </c>
      <c r="AY158" s="229" t="s">
        <v>122</v>
      </c>
    </row>
    <row r="159" s="11" customFormat="1">
      <c r="B159" s="218"/>
      <c r="C159" s="219"/>
      <c r="D159" s="220" t="s">
        <v>176</v>
      </c>
      <c r="E159" s="221" t="s">
        <v>1</v>
      </c>
      <c r="F159" s="222" t="s">
        <v>395</v>
      </c>
      <c r="G159" s="219"/>
      <c r="H159" s="223">
        <v>12.92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176</v>
      </c>
      <c r="AU159" s="229" t="s">
        <v>80</v>
      </c>
      <c r="AV159" s="11" t="s">
        <v>80</v>
      </c>
      <c r="AW159" s="11" t="s">
        <v>32</v>
      </c>
      <c r="AX159" s="11" t="s">
        <v>70</v>
      </c>
      <c r="AY159" s="229" t="s">
        <v>122</v>
      </c>
    </row>
    <row r="160" s="11" customFormat="1">
      <c r="B160" s="218"/>
      <c r="C160" s="219"/>
      <c r="D160" s="220" t="s">
        <v>176</v>
      </c>
      <c r="E160" s="221" t="s">
        <v>1</v>
      </c>
      <c r="F160" s="222" t="s">
        <v>396</v>
      </c>
      <c r="G160" s="219"/>
      <c r="H160" s="223">
        <v>13.08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176</v>
      </c>
      <c r="AU160" s="229" t="s">
        <v>80</v>
      </c>
      <c r="AV160" s="11" t="s">
        <v>80</v>
      </c>
      <c r="AW160" s="11" t="s">
        <v>32</v>
      </c>
      <c r="AX160" s="11" t="s">
        <v>70</v>
      </c>
      <c r="AY160" s="229" t="s">
        <v>122</v>
      </c>
    </row>
    <row r="161" s="11" customFormat="1">
      <c r="B161" s="218"/>
      <c r="C161" s="219"/>
      <c r="D161" s="220" t="s">
        <v>176</v>
      </c>
      <c r="E161" s="221" t="s">
        <v>1</v>
      </c>
      <c r="F161" s="222" t="s">
        <v>397</v>
      </c>
      <c r="G161" s="219"/>
      <c r="H161" s="223">
        <v>27.34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176</v>
      </c>
      <c r="AU161" s="229" t="s">
        <v>80</v>
      </c>
      <c r="AV161" s="11" t="s">
        <v>80</v>
      </c>
      <c r="AW161" s="11" t="s">
        <v>32</v>
      </c>
      <c r="AX161" s="11" t="s">
        <v>70</v>
      </c>
      <c r="AY161" s="229" t="s">
        <v>122</v>
      </c>
    </row>
    <row r="162" s="11" customFormat="1">
      <c r="B162" s="218"/>
      <c r="C162" s="219"/>
      <c r="D162" s="220" t="s">
        <v>176</v>
      </c>
      <c r="E162" s="221" t="s">
        <v>1</v>
      </c>
      <c r="F162" s="222" t="s">
        <v>398</v>
      </c>
      <c r="G162" s="219"/>
      <c r="H162" s="223">
        <v>15.279999999999999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176</v>
      </c>
      <c r="AU162" s="229" t="s">
        <v>80</v>
      </c>
      <c r="AV162" s="11" t="s">
        <v>80</v>
      </c>
      <c r="AW162" s="11" t="s">
        <v>32</v>
      </c>
      <c r="AX162" s="11" t="s">
        <v>70</v>
      </c>
      <c r="AY162" s="229" t="s">
        <v>122</v>
      </c>
    </row>
    <row r="163" s="11" customFormat="1">
      <c r="B163" s="218"/>
      <c r="C163" s="219"/>
      <c r="D163" s="220" t="s">
        <v>176</v>
      </c>
      <c r="E163" s="221" t="s">
        <v>1</v>
      </c>
      <c r="F163" s="222" t="s">
        <v>399</v>
      </c>
      <c r="G163" s="219"/>
      <c r="H163" s="223">
        <v>40.600000000000001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176</v>
      </c>
      <c r="AU163" s="229" t="s">
        <v>80</v>
      </c>
      <c r="AV163" s="11" t="s">
        <v>80</v>
      </c>
      <c r="AW163" s="11" t="s">
        <v>32</v>
      </c>
      <c r="AX163" s="11" t="s">
        <v>70</v>
      </c>
      <c r="AY163" s="229" t="s">
        <v>122</v>
      </c>
    </row>
    <row r="164" s="10" customFormat="1" ht="22.8" customHeight="1">
      <c r="B164" s="185"/>
      <c r="C164" s="186"/>
      <c r="D164" s="187" t="s">
        <v>69</v>
      </c>
      <c r="E164" s="199" t="s">
        <v>214</v>
      </c>
      <c r="F164" s="199" t="s">
        <v>215</v>
      </c>
      <c r="G164" s="186"/>
      <c r="H164" s="186"/>
      <c r="I164" s="189"/>
      <c r="J164" s="200">
        <f>BK164</f>
        <v>0</v>
      </c>
      <c r="K164" s="186"/>
      <c r="L164" s="191"/>
      <c r="M164" s="192"/>
      <c r="N164" s="193"/>
      <c r="O164" s="193"/>
      <c r="P164" s="194">
        <f>SUM(P165:P169)</f>
        <v>0</v>
      </c>
      <c r="Q164" s="193"/>
      <c r="R164" s="194">
        <f>SUM(R165:R169)</f>
        <v>0</v>
      </c>
      <c r="S164" s="193"/>
      <c r="T164" s="195">
        <f>SUM(T165:T169)</f>
        <v>0</v>
      </c>
      <c r="AR164" s="196" t="s">
        <v>78</v>
      </c>
      <c r="AT164" s="197" t="s">
        <v>69</v>
      </c>
      <c r="AU164" s="197" t="s">
        <v>78</v>
      </c>
      <c r="AY164" s="196" t="s">
        <v>122</v>
      </c>
      <c r="BK164" s="198">
        <f>SUM(BK165:BK169)</f>
        <v>0</v>
      </c>
    </row>
    <row r="165" s="1" customFormat="1" ht="16.5" customHeight="1">
      <c r="B165" s="34"/>
      <c r="C165" s="201" t="s">
        <v>273</v>
      </c>
      <c r="D165" s="201" t="s">
        <v>124</v>
      </c>
      <c r="E165" s="202" t="s">
        <v>217</v>
      </c>
      <c r="F165" s="203" t="s">
        <v>218</v>
      </c>
      <c r="G165" s="204" t="s">
        <v>219</v>
      </c>
      <c r="H165" s="205">
        <v>1.919</v>
      </c>
      <c r="I165" s="206"/>
      <c r="J165" s="207">
        <f>ROUND(I165*H165,2)</f>
        <v>0</v>
      </c>
      <c r="K165" s="203" t="s">
        <v>168</v>
      </c>
      <c r="L165" s="39"/>
      <c r="M165" s="208" t="s">
        <v>1</v>
      </c>
      <c r="N165" s="209" t="s">
        <v>41</v>
      </c>
      <c r="O165" s="75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AR165" s="13" t="s">
        <v>121</v>
      </c>
      <c r="AT165" s="13" t="s">
        <v>124</v>
      </c>
      <c r="AU165" s="13" t="s">
        <v>80</v>
      </c>
      <c r="AY165" s="13" t="s">
        <v>122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3" t="s">
        <v>78</v>
      </c>
      <c r="BK165" s="212">
        <f>ROUND(I165*H165,2)</f>
        <v>0</v>
      </c>
      <c r="BL165" s="13" t="s">
        <v>121</v>
      </c>
      <c r="BM165" s="13" t="s">
        <v>400</v>
      </c>
    </row>
    <row r="166" s="1" customFormat="1" ht="16.5" customHeight="1">
      <c r="B166" s="34"/>
      <c r="C166" s="201" t="s">
        <v>279</v>
      </c>
      <c r="D166" s="201" t="s">
        <v>124</v>
      </c>
      <c r="E166" s="202" t="s">
        <v>222</v>
      </c>
      <c r="F166" s="203" t="s">
        <v>223</v>
      </c>
      <c r="G166" s="204" t="s">
        <v>219</v>
      </c>
      <c r="H166" s="205">
        <v>1.919</v>
      </c>
      <c r="I166" s="206"/>
      <c r="J166" s="207">
        <f>ROUND(I166*H166,2)</f>
        <v>0</v>
      </c>
      <c r="K166" s="203" t="s">
        <v>168</v>
      </c>
      <c r="L166" s="39"/>
      <c r="M166" s="208" t="s">
        <v>1</v>
      </c>
      <c r="N166" s="209" t="s">
        <v>41</v>
      </c>
      <c r="O166" s="75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AR166" s="13" t="s">
        <v>121</v>
      </c>
      <c r="AT166" s="13" t="s">
        <v>124</v>
      </c>
      <c r="AU166" s="13" t="s">
        <v>80</v>
      </c>
      <c r="AY166" s="13" t="s">
        <v>122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3" t="s">
        <v>78</v>
      </c>
      <c r="BK166" s="212">
        <f>ROUND(I166*H166,2)</f>
        <v>0</v>
      </c>
      <c r="BL166" s="13" t="s">
        <v>121</v>
      </c>
      <c r="BM166" s="13" t="s">
        <v>401</v>
      </c>
    </row>
    <row r="167" s="1" customFormat="1" ht="16.5" customHeight="1">
      <c r="B167" s="34"/>
      <c r="C167" s="201" t="s">
        <v>402</v>
      </c>
      <c r="D167" s="201" t="s">
        <v>124</v>
      </c>
      <c r="E167" s="202" t="s">
        <v>226</v>
      </c>
      <c r="F167" s="203" t="s">
        <v>227</v>
      </c>
      <c r="G167" s="204" t="s">
        <v>219</v>
      </c>
      <c r="H167" s="205">
        <v>17.271000000000001</v>
      </c>
      <c r="I167" s="206"/>
      <c r="J167" s="207">
        <f>ROUND(I167*H167,2)</f>
        <v>0</v>
      </c>
      <c r="K167" s="203" t="s">
        <v>168</v>
      </c>
      <c r="L167" s="39"/>
      <c r="M167" s="208" t="s">
        <v>1</v>
      </c>
      <c r="N167" s="209" t="s">
        <v>41</v>
      </c>
      <c r="O167" s="75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AR167" s="13" t="s">
        <v>121</v>
      </c>
      <c r="AT167" s="13" t="s">
        <v>124</v>
      </c>
      <c r="AU167" s="13" t="s">
        <v>80</v>
      </c>
      <c r="AY167" s="13" t="s">
        <v>122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3" t="s">
        <v>78</v>
      </c>
      <c r="BK167" s="212">
        <f>ROUND(I167*H167,2)</f>
        <v>0</v>
      </c>
      <c r="BL167" s="13" t="s">
        <v>121</v>
      </c>
      <c r="BM167" s="13" t="s">
        <v>403</v>
      </c>
    </row>
    <row r="168" s="11" customFormat="1">
      <c r="B168" s="218"/>
      <c r="C168" s="219"/>
      <c r="D168" s="220" t="s">
        <v>176</v>
      </c>
      <c r="E168" s="219"/>
      <c r="F168" s="222" t="s">
        <v>404</v>
      </c>
      <c r="G168" s="219"/>
      <c r="H168" s="223">
        <v>17.271000000000001</v>
      </c>
      <c r="I168" s="224"/>
      <c r="J168" s="219"/>
      <c r="K168" s="219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176</v>
      </c>
      <c r="AU168" s="229" t="s">
        <v>80</v>
      </c>
      <c r="AV168" s="11" t="s">
        <v>80</v>
      </c>
      <c r="AW168" s="11" t="s">
        <v>4</v>
      </c>
      <c r="AX168" s="11" t="s">
        <v>78</v>
      </c>
      <c r="AY168" s="229" t="s">
        <v>122</v>
      </c>
    </row>
    <row r="169" s="1" customFormat="1" ht="16.5" customHeight="1">
      <c r="B169" s="34"/>
      <c r="C169" s="201" t="s">
        <v>405</v>
      </c>
      <c r="D169" s="201" t="s">
        <v>124</v>
      </c>
      <c r="E169" s="202" t="s">
        <v>230</v>
      </c>
      <c r="F169" s="203" t="s">
        <v>231</v>
      </c>
      <c r="G169" s="204" t="s">
        <v>219</v>
      </c>
      <c r="H169" s="205">
        <v>1.919</v>
      </c>
      <c r="I169" s="206"/>
      <c r="J169" s="207">
        <f>ROUND(I169*H169,2)</f>
        <v>0</v>
      </c>
      <c r="K169" s="203" t="s">
        <v>168</v>
      </c>
      <c r="L169" s="39"/>
      <c r="M169" s="208" t="s">
        <v>1</v>
      </c>
      <c r="N169" s="209" t="s">
        <v>41</v>
      </c>
      <c r="O169" s="75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AR169" s="13" t="s">
        <v>121</v>
      </c>
      <c r="AT169" s="13" t="s">
        <v>124</v>
      </c>
      <c r="AU169" s="13" t="s">
        <v>80</v>
      </c>
      <c r="AY169" s="13" t="s">
        <v>122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3" t="s">
        <v>78</v>
      </c>
      <c r="BK169" s="212">
        <f>ROUND(I169*H169,2)</f>
        <v>0</v>
      </c>
      <c r="BL169" s="13" t="s">
        <v>121</v>
      </c>
      <c r="BM169" s="13" t="s">
        <v>406</v>
      </c>
    </row>
    <row r="170" s="10" customFormat="1" ht="22.8" customHeight="1">
      <c r="B170" s="185"/>
      <c r="C170" s="186"/>
      <c r="D170" s="187" t="s">
        <v>69</v>
      </c>
      <c r="E170" s="199" t="s">
        <v>407</v>
      </c>
      <c r="F170" s="199" t="s">
        <v>408</v>
      </c>
      <c r="G170" s="186"/>
      <c r="H170" s="186"/>
      <c r="I170" s="189"/>
      <c r="J170" s="200">
        <f>BK170</f>
        <v>0</v>
      </c>
      <c r="K170" s="186"/>
      <c r="L170" s="191"/>
      <c r="M170" s="192"/>
      <c r="N170" s="193"/>
      <c r="O170" s="193"/>
      <c r="P170" s="194">
        <f>P171</f>
        <v>0</v>
      </c>
      <c r="Q170" s="193"/>
      <c r="R170" s="194">
        <f>R171</f>
        <v>0</v>
      </c>
      <c r="S170" s="193"/>
      <c r="T170" s="195">
        <f>T171</f>
        <v>0</v>
      </c>
      <c r="AR170" s="196" t="s">
        <v>78</v>
      </c>
      <c r="AT170" s="197" t="s">
        <v>69</v>
      </c>
      <c r="AU170" s="197" t="s">
        <v>78</v>
      </c>
      <c r="AY170" s="196" t="s">
        <v>122</v>
      </c>
      <c r="BK170" s="198">
        <f>BK171</f>
        <v>0</v>
      </c>
    </row>
    <row r="171" s="1" customFormat="1" ht="16.5" customHeight="1">
      <c r="B171" s="34"/>
      <c r="C171" s="201" t="s">
        <v>409</v>
      </c>
      <c r="D171" s="201" t="s">
        <v>124</v>
      </c>
      <c r="E171" s="202" t="s">
        <v>410</v>
      </c>
      <c r="F171" s="203" t="s">
        <v>411</v>
      </c>
      <c r="G171" s="204" t="s">
        <v>219</v>
      </c>
      <c r="H171" s="205">
        <v>7.1820000000000004</v>
      </c>
      <c r="I171" s="206"/>
      <c r="J171" s="207">
        <f>ROUND(I171*H171,2)</f>
        <v>0</v>
      </c>
      <c r="K171" s="203" t="s">
        <v>168</v>
      </c>
      <c r="L171" s="39"/>
      <c r="M171" s="208" t="s">
        <v>1</v>
      </c>
      <c r="N171" s="209" t="s">
        <v>41</v>
      </c>
      <c r="O171" s="7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AR171" s="13" t="s">
        <v>121</v>
      </c>
      <c r="AT171" s="13" t="s">
        <v>124</v>
      </c>
      <c r="AU171" s="13" t="s">
        <v>80</v>
      </c>
      <c r="AY171" s="13" t="s">
        <v>122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13" t="s">
        <v>78</v>
      </c>
      <c r="BK171" s="212">
        <f>ROUND(I171*H171,2)</f>
        <v>0</v>
      </c>
      <c r="BL171" s="13" t="s">
        <v>121</v>
      </c>
      <c r="BM171" s="13" t="s">
        <v>412</v>
      </c>
    </row>
    <row r="172" s="10" customFormat="1" ht="25.92" customHeight="1">
      <c r="B172" s="185"/>
      <c r="C172" s="186"/>
      <c r="D172" s="187" t="s">
        <v>69</v>
      </c>
      <c r="E172" s="188" t="s">
        <v>233</v>
      </c>
      <c r="F172" s="188" t="s">
        <v>234</v>
      </c>
      <c r="G172" s="186"/>
      <c r="H172" s="186"/>
      <c r="I172" s="189"/>
      <c r="J172" s="190">
        <f>BK172</f>
        <v>0</v>
      </c>
      <c r="K172" s="186"/>
      <c r="L172" s="191"/>
      <c r="M172" s="192"/>
      <c r="N172" s="193"/>
      <c r="O172" s="193"/>
      <c r="P172" s="194">
        <f>P173+P188+P191+P206+P213+P234+P264+P280+P293</f>
        <v>0</v>
      </c>
      <c r="Q172" s="193"/>
      <c r="R172" s="194">
        <f>R173+R188+R191+R206+R213+R234+R264+R280+R293</f>
        <v>6.2922382500000005</v>
      </c>
      <c r="S172" s="193"/>
      <c r="T172" s="195">
        <f>T173+T188+T191+T206+T213+T234+T264+T280+T293</f>
        <v>0.17510721999999998</v>
      </c>
      <c r="AR172" s="196" t="s">
        <v>80</v>
      </c>
      <c r="AT172" s="197" t="s">
        <v>69</v>
      </c>
      <c r="AU172" s="197" t="s">
        <v>70</v>
      </c>
      <c r="AY172" s="196" t="s">
        <v>122</v>
      </c>
      <c r="BK172" s="198">
        <f>BK173+BK188+BK191+BK206+BK213+BK234+BK264+BK280+BK293</f>
        <v>0</v>
      </c>
    </row>
    <row r="173" s="10" customFormat="1" ht="22.8" customHeight="1">
      <c r="B173" s="185"/>
      <c r="C173" s="186"/>
      <c r="D173" s="187" t="s">
        <v>69</v>
      </c>
      <c r="E173" s="199" t="s">
        <v>413</v>
      </c>
      <c r="F173" s="199" t="s">
        <v>414</v>
      </c>
      <c r="G173" s="186"/>
      <c r="H173" s="186"/>
      <c r="I173" s="189"/>
      <c r="J173" s="200">
        <f>BK173</f>
        <v>0</v>
      </c>
      <c r="K173" s="186"/>
      <c r="L173" s="191"/>
      <c r="M173" s="192"/>
      <c r="N173" s="193"/>
      <c r="O173" s="193"/>
      <c r="P173" s="194">
        <f>SUM(P174:P187)</f>
        <v>0</v>
      </c>
      <c r="Q173" s="193"/>
      <c r="R173" s="194">
        <f>SUM(R174:R187)</f>
        <v>0.11952524000000001</v>
      </c>
      <c r="S173" s="193"/>
      <c r="T173" s="195">
        <f>SUM(T174:T187)</f>
        <v>0</v>
      </c>
      <c r="AR173" s="196" t="s">
        <v>80</v>
      </c>
      <c r="AT173" s="197" t="s">
        <v>69</v>
      </c>
      <c r="AU173" s="197" t="s">
        <v>78</v>
      </c>
      <c r="AY173" s="196" t="s">
        <v>122</v>
      </c>
      <c r="BK173" s="198">
        <f>SUM(BK174:BK187)</f>
        <v>0</v>
      </c>
    </row>
    <row r="174" s="1" customFormat="1" ht="16.5" customHeight="1">
      <c r="B174" s="34"/>
      <c r="C174" s="201" t="s">
        <v>415</v>
      </c>
      <c r="D174" s="201" t="s">
        <v>124</v>
      </c>
      <c r="E174" s="202" t="s">
        <v>416</v>
      </c>
      <c r="F174" s="203" t="s">
        <v>417</v>
      </c>
      <c r="G174" s="204" t="s">
        <v>167</v>
      </c>
      <c r="H174" s="205">
        <v>21.219999999999999</v>
      </c>
      <c r="I174" s="206"/>
      <c r="J174" s="207">
        <f>ROUND(I174*H174,2)</f>
        <v>0</v>
      </c>
      <c r="K174" s="203" t="s">
        <v>168</v>
      </c>
      <c r="L174" s="39"/>
      <c r="M174" s="208" t="s">
        <v>1</v>
      </c>
      <c r="N174" s="209" t="s">
        <v>41</v>
      </c>
      <c r="O174" s="7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AR174" s="13" t="s">
        <v>237</v>
      </c>
      <c r="AT174" s="13" t="s">
        <v>124</v>
      </c>
      <c r="AU174" s="13" t="s">
        <v>80</v>
      </c>
      <c r="AY174" s="13" t="s">
        <v>122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3" t="s">
        <v>78</v>
      </c>
      <c r="BK174" s="212">
        <f>ROUND(I174*H174,2)</f>
        <v>0</v>
      </c>
      <c r="BL174" s="13" t="s">
        <v>237</v>
      </c>
      <c r="BM174" s="13" t="s">
        <v>418</v>
      </c>
    </row>
    <row r="175" s="1" customFormat="1" ht="16.5" customHeight="1">
      <c r="B175" s="34"/>
      <c r="C175" s="233" t="s">
        <v>419</v>
      </c>
      <c r="D175" s="233" t="s">
        <v>339</v>
      </c>
      <c r="E175" s="234" t="s">
        <v>420</v>
      </c>
      <c r="F175" s="235" t="s">
        <v>421</v>
      </c>
      <c r="G175" s="236" t="s">
        <v>219</v>
      </c>
      <c r="H175" s="237">
        <v>0.0060000000000000001</v>
      </c>
      <c r="I175" s="238"/>
      <c r="J175" s="239">
        <f>ROUND(I175*H175,2)</f>
        <v>0</v>
      </c>
      <c r="K175" s="235" t="s">
        <v>168</v>
      </c>
      <c r="L175" s="240"/>
      <c r="M175" s="241" t="s">
        <v>1</v>
      </c>
      <c r="N175" s="242" t="s">
        <v>41</v>
      </c>
      <c r="O175" s="75"/>
      <c r="P175" s="210">
        <f>O175*H175</f>
        <v>0</v>
      </c>
      <c r="Q175" s="210">
        <v>1</v>
      </c>
      <c r="R175" s="210">
        <f>Q175*H175</f>
        <v>0.0060000000000000001</v>
      </c>
      <c r="S175" s="210">
        <v>0</v>
      </c>
      <c r="T175" s="211">
        <f>S175*H175</f>
        <v>0</v>
      </c>
      <c r="AR175" s="13" t="s">
        <v>422</v>
      </c>
      <c r="AT175" s="13" t="s">
        <v>339</v>
      </c>
      <c r="AU175" s="13" t="s">
        <v>80</v>
      </c>
      <c r="AY175" s="13" t="s">
        <v>122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3" t="s">
        <v>78</v>
      </c>
      <c r="BK175" s="212">
        <f>ROUND(I175*H175,2)</f>
        <v>0</v>
      </c>
      <c r="BL175" s="13" t="s">
        <v>237</v>
      </c>
      <c r="BM175" s="13" t="s">
        <v>423</v>
      </c>
    </row>
    <row r="176" s="11" customFormat="1">
      <c r="B176" s="218"/>
      <c r="C176" s="219"/>
      <c r="D176" s="220" t="s">
        <v>176</v>
      </c>
      <c r="E176" s="219"/>
      <c r="F176" s="222" t="s">
        <v>424</v>
      </c>
      <c r="G176" s="219"/>
      <c r="H176" s="223">
        <v>0.0060000000000000001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176</v>
      </c>
      <c r="AU176" s="229" t="s">
        <v>80</v>
      </c>
      <c r="AV176" s="11" t="s">
        <v>80</v>
      </c>
      <c r="AW176" s="11" t="s">
        <v>4</v>
      </c>
      <c r="AX176" s="11" t="s">
        <v>78</v>
      </c>
      <c r="AY176" s="229" t="s">
        <v>122</v>
      </c>
    </row>
    <row r="177" s="1" customFormat="1" ht="16.5" customHeight="1">
      <c r="B177" s="34"/>
      <c r="C177" s="201" t="s">
        <v>87</v>
      </c>
      <c r="D177" s="201" t="s">
        <v>124</v>
      </c>
      <c r="E177" s="202" t="s">
        <v>425</v>
      </c>
      <c r="F177" s="203" t="s">
        <v>426</v>
      </c>
      <c r="G177" s="204" t="s">
        <v>167</v>
      </c>
      <c r="H177" s="205">
        <v>1.8500000000000001</v>
      </c>
      <c r="I177" s="206"/>
      <c r="J177" s="207">
        <f>ROUND(I177*H177,2)</f>
        <v>0</v>
      </c>
      <c r="K177" s="203" t="s">
        <v>168</v>
      </c>
      <c r="L177" s="39"/>
      <c r="M177" s="208" t="s">
        <v>1</v>
      </c>
      <c r="N177" s="209" t="s">
        <v>41</v>
      </c>
      <c r="O177" s="7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AR177" s="13" t="s">
        <v>237</v>
      </c>
      <c r="AT177" s="13" t="s">
        <v>124</v>
      </c>
      <c r="AU177" s="13" t="s">
        <v>80</v>
      </c>
      <c r="AY177" s="13" t="s">
        <v>122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3" t="s">
        <v>78</v>
      </c>
      <c r="BK177" s="212">
        <f>ROUND(I177*H177,2)</f>
        <v>0</v>
      </c>
      <c r="BL177" s="13" t="s">
        <v>237</v>
      </c>
      <c r="BM177" s="13" t="s">
        <v>427</v>
      </c>
    </row>
    <row r="178" s="11" customFormat="1">
      <c r="B178" s="218"/>
      <c r="C178" s="219"/>
      <c r="D178" s="220" t="s">
        <v>176</v>
      </c>
      <c r="E178" s="221" t="s">
        <v>1</v>
      </c>
      <c r="F178" s="222" t="s">
        <v>428</v>
      </c>
      <c r="G178" s="219"/>
      <c r="H178" s="223">
        <v>1.8500000000000001</v>
      </c>
      <c r="I178" s="224"/>
      <c r="J178" s="219"/>
      <c r="K178" s="219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176</v>
      </c>
      <c r="AU178" s="229" t="s">
        <v>80</v>
      </c>
      <c r="AV178" s="11" t="s">
        <v>80</v>
      </c>
      <c r="AW178" s="11" t="s">
        <v>32</v>
      </c>
      <c r="AX178" s="11" t="s">
        <v>78</v>
      </c>
      <c r="AY178" s="229" t="s">
        <v>122</v>
      </c>
    </row>
    <row r="179" s="1" customFormat="1" ht="16.5" customHeight="1">
      <c r="B179" s="34"/>
      <c r="C179" s="233" t="s">
        <v>429</v>
      </c>
      <c r="D179" s="233" t="s">
        <v>339</v>
      </c>
      <c r="E179" s="234" t="s">
        <v>420</v>
      </c>
      <c r="F179" s="235" t="s">
        <v>421</v>
      </c>
      <c r="G179" s="236" t="s">
        <v>219</v>
      </c>
      <c r="H179" s="237">
        <v>0.001</v>
      </c>
      <c r="I179" s="238"/>
      <c r="J179" s="239">
        <f>ROUND(I179*H179,2)</f>
        <v>0</v>
      </c>
      <c r="K179" s="235" t="s">
        <v>168</v>
      </c>
      <c r="L179" s="240"/>
      <c r="M179" s="241" t="s">
        <v>1</v>
      </c>
      <c r="N179" s="242" t="s">
        <v>41</v>
      </c>
      <c r="O179" s="75"/>
      <c r="P179" s="210">
        <f>O179*H179</f>
        <v>0</v>
      </c>
      <c r="Q179" s="210">
        <v>1</v>
      </c>
      <c r="R179" s="210">
        <f>Q179*H179</f>
        <v>0.001</v>
      </c>
      <c r="S179" s="210">
        <v>0</v>
      </c>
      <c r="T179" s="211">
        <f>S179*H179</f>
        <v>0</v>
      </c>
      <c r="AR179" s="13" t="s">
        <v>422</v>
      </c>
      <c r="AT179" s="13" t="s">
        <v>339</v>
      </c>
      <c r="AU179" s="13" t="s">
        <v>80</v>
      </c>
      <c r="AY179" s="13" t="s">
        <v>122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3" t="s">
        <v>78</v>
      </c>
      <c r="BK179" s="212">
        <f>ROUND(I179*H179,2)</f>
        <v>0</v>
      </c>
      <c r="BL179" s="13" t="s">
        <v>237</v>
      </c>
      <c r="BM179" s="13" t="s">
        <v>430</v>
      </c>
    </row>
    <row r="180" s="11" customFormat="1">
      <c r="B180" s="218"/>
      <c r="C180" s="219"/>
      <c r="D180" s="220" t="s">
        <v>176</v>
      </c>
      <c r="E180" s="219"/>
      <c r="F180" s="222" t="s">
        <v>431</v>
      </c>
      <c r="G180" s="219"/>
      <c r="H180" s="223">
        <v>0.001</v>
      </c>
      <c r="I180" s="224"/>
      <c r="J180" s="219"/>
      <c r="K180" s="219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176</v>
      </c>
      <c r="AU180" s="229" t="s">
        <v>80</v>
      </c>
      <c r="AV180" s="11" t="s">
        <v>80</v>
      </c>
      <c r="AW180" s="11" t="s">
        <v>4</v>
      </c>
      <c r="AX180" s="11" t="s">
        <v>78</v>
      </c>
      <c r="AY180" s="229" t="s">
        <v>122</v>
      </c>
    </row>
    <row r="181" s="1" customFormat="1" ht="16.5" customHeight="1">
      <c r="B181" s="34"/>
      <c r="C181" s="201" t="s">
        <v>422</v>
      </c>
      <c r="D181" s="201" t="s">
        <v>124</v>
      </c>
      <c r="E181" s="202" t="s">
        <v>432</v>
      </c>
      <c r="F181" s="203" t="s">
        <v>433</v>
      </c>
      <c r="G181" s="204" t="s">
        <v>167</v>
      </c>
      <c r="H181" s="205">
        <v>21.219999999999999</v>
      </c>
      <c r="I181" s="206"/>
      <c r="J181" s="207">
        <f>ROUND(I181*H181,2)</f>
        <v>0</v>
      </c>
      <c r="K181" s="203" t="s">
        <v>168</v>
      </c>
      <c r="L181" s="39"/>
      <c r="M181" s="208" t="s">
        <v>1</v>
      </c>
      <c r="N181" s="209" t="s">
        <v>41</v>
      </c>
      <c r="O181" s="75"/>
      <c r="P181" s="210">
        <f>O181*H181</f>
        <v>0</v>
      </c>
      <c r="Q181" s="210">
        <v>0.00040000000000000002</v>
      </c>
      <c r="R181" s="210">
        <f>Q181*H181</f>
        <v>0.0084880000000000008</v>
      </c>
      <c r="S181" s="210">
        <v>0</v>
      </c>
      <c r="T181" s="211">
        <f>S181*H181</f>
        <v>0</v>
      </c>
      <c r="AR181" s="13" t="s">
        <v>237</v>
      </c>
      <c r="AT181" s="13" t="s">
        <v>124</v>
      </c>
      <c r="AU181" s="13" t="s">
        <v>80</v>
      </c>
      <c r="AY181" s="13" t="s">
        <v>122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13" t="s">
        <v>78</v>
      </c>
      <c r="BK181" s="212">
        <f>ROUND(I181*H181,2)</f>
        <v>0</v>
      </c>
      <c r="BL181" s="13" t="s">
        <v>237</v>
      </c>
      <c r="BM181" s="13" t="s">
        <v>434</v>
      </c>
    </row>
    <row r="182" s="1" customFormat="1" ht="22.5" customHeight="1">
      <c r="B182" s="34"/>
      <c r="C182" s="233" t="s">
        <v>435</v>
      </c>
      <c r="D182" s="233" t="s">
        <v>339</v>
      </c>
      <c r="E182" s="234" t="s">
        <v>436</v>
      </c>
      <c r="F182" s="235" t="s">
        <v>437</v>
      </c>
      <c r="G182" s="236" t="s">
        <v>167</v>
      </c>
      <c r="H182" s="237">
        <v>24.402999999999999</v>
      </c>
      <c r="I182" s="238"/>
      <c r="J182" s="239">
        <f>ROUND(I182*H182,2)</f>
        <v>0</v>
      </c>
      <c r="K182" s="235" t="s">
        <v>168</v>
      </c>
      <c r="L182" s="240"/>
      <c r="M182" s="241" t="s">
        <v>1</v>
      </c>
      <c r="N182" s="242" t="s">
        <v>41</v>
      </c>
      <c r="O182" s="75"/>
      <c r="P182" s="210">
        <f>O182*H182</f>
        <v>0</v>
      </c>
      <c r="Q182" s="210">
        <v>0.0038800000000000002</v>
      </c>
      <c r="R182" s="210">
        <f>Q182*H182</f>
        <v>0.094683639999999999</v>
      </c>
      <c r="S182" s="210">
        <v>0</v>
      </c>
      <c r="T182" s="211">
        <f>S182*H182</f>
        <v>0</v>
      </c>
      <c r="AR182" s="13" t="s">
        <v>422</v>
      </c>
      <c r="AT182" s="13" t="s">
        <v>339</v>
      </c>
      <c r="AU182" s="13" t="s">
        <v>80</v>
      </c>
      <c r="AY182" s="13" t="s">
        <v>122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13" t="s">
        <v>78</v>
      </c>
      <c r="BK182" s="212">
        <f>ROUND(I182*H182,2)</f>
        <v>0</v>
      </c>
      <c r="BL182" s="13" t="s">
        <v>237</v>
      </c>
      <c r="BM182" s="13" t="s">
        <v>438</v>
      </c>
    </row>
    <row r="183" s="11" customFormat="1">
      <c r="B183" s="218"/>
      <c r="C183" s="219"/>
      <c r="D183" s="220" t="s">
        <v>176</v>
      </c>
      <c r="E183" s="219"/>
      <c r="F183" s="222" t="s">
        <v>439</v>
      </c>
      <c r="G183" s="219"/>
      <c r="H183" s="223">
        <v>24.402999999999999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176</v>
      </c>
      <c r="AU183" s="229" t="s">
        <v>80</v>
      </c>
      <c r="AV183" s="11" t="s">
        <v>80</v>
      </c>
      <c r="AW183" s="11" t="s">
        <v>4</v>
      </c>
      <c r="AX183" s="11" t="s">
        <v>78</v>
      </c>
      <c r="AY183" s="229" t="s">
        <v>122</v>
      </c>
    </row>
    <row r="184" s="1" customFormat="1" ht="16.5" customHeight="1">
      <c r="B184" s="34"/>
      <c r="C184" s="201" t="s">
        <v>440</v>
      </c>
      <c r="D184" s="201" t="s">
        <v>124</v>
      </c>
      <c r="E184" s="202" t="s">
        <v>441</v>
      </c>
      <c r="F184" s="203" t="s">
        <v>442</v>
      </c>
      <c r="G184" s="204" t="s">
        <v>167</v>
      </c>
      <c r="H184" s="205">
        <v>1.8500000000000001</v>
      </c>
      <c r="I184" s="206"/>
      <c r="J184" s="207">
        <f>ROUND(I184*H184,2)</f>
        <v>0</v>
      </c>
      <c r="K184" s="203" t="s">
        <v>168</v>
      </c>
      <c r="L184" s="39"/>
      <c r="M184" s="208" t="s">
        <v>1</v>
      </c>
      <c r="N184" s="209" t="s">
        <v>41</v>
      </c>
      <c r="O184" s="75"/>
      <c r="P184" s="210">
        <f>O184*H184</f>
        <v>0</v>
      </c>
      <c r="Q184" s="210">
        <v>0.00040000000000000002</v>
      </c>
      <c r="R184" s="210">
        <f>Q184*H184</f>
        <v>0.0007400000000000001</v>
      </c>
      <c r="S184" s="210">
        <v>0</v>
      </c>
      <c r="T184" s="211">
        <f>S184*H184</f>
        <v>0</v>
      </c>
      <c r="AR184" s="13" t="s">
        <v>237</v>
      </c>
      <c r="AT184" s="13" t="s">
        <v>124</v>
      </c>
      <c r="AU184" s="13" t="s">
        <v>80</v>
      </c>
      <c r="AY184" s="13" t="s">
        <v>122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3" t="s">
        <v>78</v>
      </c>
      <c r="BK184" s="212">
        <f>ROUND(I184*H184,2)</f>
        <v>0</v>
      </c>
      <c r="BL184" s="13" t="s">
        <v>237</v>
      </c>
      <c r="BM184" s="13" t="s">
        <v>443</v>
      </c>
    </row>
    <row r="185" s="1" customFormat="1" ht="22.5" customHeight="1">
      <c r="B185" s="34"/>
      <c r="C185" s="233" t="s">
        <v>444</v>
      </c>
      <c r="D185" s="233" t="s">
        <v>339</v>
      </c>
      <c r="E185" s="234" t="s">
        <v>436</v>
      </c>
      <c r="F185" s="235" t="s">
        <v>437</v>
      </c>
      <c r="G185" s="236" t="s">
        <v>167</v>
      </c>
      <c r="H185" s="237">
        <v>2.2200000000000002</v>
      </c>
      <c r="I185" s="238"/>
      <c r="J185" s="239">
        <f>ROUND(I185*H185,2)</f>
        <v>0</v>
      </c>
      <c r="K185" s="235" t="s">
        <v>168</v>
      </c>
      <c r="L185" s="240"/>
      <c r="M185" s="241" t="s">
        <v>1</v>
      </c>
      <c r="N185" s="242" t="s">
        <v>41</v>
      </c>
      <c r="O185" s="75"/>
      <c r="P185" s="210">
        <f>O185*H185</f>
        <v>0</v>
      </c>
      <c r="Q185" s="210">
        <v>0.0038800000000000002</v>
      </c>
      <c r="R185" s="210">
        <f>Q185*H185</f>
        <v>0.0086136000000000008</v>
      </c>
      <c r="S185" s="210">
        <v>0</v>
      </c>
      <c r="T185" s="211">
        <f>S185*H185</f>
        <v>0</v>
      </c>
      <c r="AR185" s="13" t="s">
        <v>422</v>
      </c>
      <c r="AT185" s="13" t="s">
        <v>339</v>
      </c>
      <c r="AU185" s="13" t="s">
        <v>80</v>
      </c>
      <c r="AY185" s="13" t="s">
        <v>122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13" t="s">
        <v>78</v>
      </c>
      <c r="BK185" s="212">
        <f>ROUND(I185*H185,2)</f>
        <v>0</v>
      </c>
      <c r="BL185" s="13" t="s">
        <v>237</v>
      </c>
      <c r="BM185" s="13" t="s">
        <v>445</v>
      </c>
    </row>
    <row r="186" s="11" customFormat="1">
      <c r="B186" s="218"/>
      <c r="C186" s="219"/>
      <c r="D186" s="220" t="s">
        <v>176</v>
      </c>
      <c r="E186" s="219"/>
      <c r="F186" s="222" t="s">
        <v>446</v>
      </c>
      <c r="G186" s="219"/>
      <c r="H186" s="223">
        <v>2.2200000000000002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176</v>
      </c>
      <c r="AU186" s="229" t="s">
        <v>80</v>
      </c>
      <c r="AV186" s="11" t="s">
        <v>80</v>
      </c>
      <c r="AW186" s="11" t="s">
        <v>4</v>
      </c>
      <c r="AX186" s="11" t="s">
        <v>78</v>
      </c>
      <c r="AY186" s="229" t="s">
        <v>122</v>
      </c>
    </row>
    <row r="187" s="1" customFormat="1" ht="16.5" customHeight="1">
      <c r="B187" s="34"/>
      <c r="C187" s="201" t="s">
        <v>447</v>
      </c>
      <c r="D187" s="201" t="s">
        <v>124</v>
      </c>
      <c r="E187" s="202" t="s">
        <v>448</v>
      </c>
      <c r="F187" s="203" t="s">
        <v>449</v>
      </c>
      <c r="G187" s="204" t="s">
        <v>450</v>
      </c>
      <c r="H187" s="243"/>
      <c r="I187" s="206"/>
      <c r="J187" s="207">
        <f>ROUND(I187*H187,2)</f>
        <v>0</v>
      </c>
      <c r="K187" s="203" t="s">
        <v>168</v>
      </c>
      <c r="L187" s="39"/>
      <c r="M187" s="208" t="s">
        <v>1</v>
      </c>
      <c r="N187" s="209" t="s">
        <v>41</v>
      </c>
      <c r="O187" s="75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AR187" s="13" t="s">
        <v>237</v>
      </c>
      <c r="AT187" s="13" t="s">
        <v>124</v>
      </c>
      <c r="AU187" s="13" t="s">
        <v>80</v>
      </c>
      <c r="AY187" s="13" t="s">
        <v>122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3" t="s">
        <v>78</v>
      </c>
      <c r="BK187" s="212">
        <f>ROUND(I187*H187,2)</f>
        <v>0</v>
      </c>
      <c r="BL187" s="13" t="s">
        <v>237</v>
      </c>
      <c r="BM187" s="13" t="s">
        <v>451</v>
      </c>
    </row>
    <row r="188" s="10" customFormat="1" ht="22.8" customHeight="1">
      <c r="B188" s="185"/>
      <c r="C188" s="186"/>
      <c r="D188" s="187" t="s">
        <v>69</v>
      </c>
      <c r="E188" s="199" t="s">
        <v>452</v>
      </c>
      <c r="F188" s="199" t="s">
        <v>453</v>
      </c>
      <c r="G188" s="186"/>
      <c r="H188" s="186"/>
      <c r="I188" s="189"/>
      <c r="J188" s="200">
        <f>BK188</f>
        <v>0</v>
      </c>
      <c r="K188" s="186"/>
      <c r="L188" s="191"/>
      <c r="M188" s="192"/>
      <c r="N188" s="193"/>
      <c r="O188" s="193"/>
      <c r="P188" s="194">
        <f>SUM(P189:P190)</f>
        <v>0</v>
      </c>
      <c r="Q188" s="193"/>
      <c r="R188" s="194">
        <f>SUM(R189:R190)</f>
        <v>0.00031</v>
      </c>
      <c r="S188" s="193"/>
      <c r="T188" s="195">
        <f>SUM(T189:T190)</f>
        <v>0</v>
      </c>
      <c r="AR188" s="196" t="s">
        <v>80</v>
      </c>
      <c r="AT188" s="197" t="s">
        <v>69</v>
      </c>
      <c r="AU188" s="197" t="s">
        <v>78</v>
      </c>
      <c r="AY188" s="196" t="s">
        <v>122</v>
      </c>
      <c r="BK188" s="198">
        <f>SUM(BK189:BK190)</f>
        <v>0</v>
      </c>
    </row>
    <row r="189" s="1" customFormat="1" ht="16.5" customHeight="1">
      <c r="B189" s="34"/>
      <c r="C189" s="201" t="s">
        <v>454</v>
      </c>
      <c r="D189" s="201" t="s">
        <v>124</v>
      </c>
      <c r="E189" s="202" t="s">
        <v>455</v>
      </c>
      <c r="F189" s="203" t="s">
        <v>456</v>
      </c>
      <c r="G189" s="204" t="s">
        <v>127</v>
      </c>
      <c r="H189" s="205">
        <v>1</v>
      </c>
      <c r="I189" s="206"/>
      <c r="J189" s="207">
        <f>ROUND(I189*H189,2)</f>
        <v>0</v>
      </c>
      <c r="K189" s="203" t="s">
        <v>1</v>
      </c>
      <c r="L189" s="39"/>
      <c r="M189" s="208" t="s">
        <v>1</v>
      </c>
      <c r="N189" s="209" t="s">
        <v>41</v>
      </c>
      <c r="O189" s="75"/>
      <c r="P189" s="210">
        <f>O189*H189</f>
        <v>0</v>
      </c>
      <c r="Q189" s="210">
        <v>0.00031</v>
      </c>
      <c r="R189" s="210">
        <f>Q189*H189</f>
        <v>0.00031</v>
      </c>
      <c r="S189" s="210">
        <v>0</v>
      </c>
      <c r="T189" s="211">
        <f>S189*H189</f>
        <v>0</v>
      </c>
      <c r="AR189" s="13" t="s">
        <v>237</v>
      </c>
      <c r="AT189" s="13" t="s">
        <v>124</v>
      </c>
      <c r="AU189" s="13" t="s">
        <v>80</v>
      </c>
      <c r="AY189" s="13" t="s">
        <v>122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13" t="s">
        <v>78</v>
      </c>
      <c r="BK189" s="212">
        <f>ROUND(I189*H189,2)</f>
        <v>0</v>
      </c>
      <c r="BL189" s="13" t="s">
        <v>237</v>
      </c>
      <c r="BM189" s="13" t="s">
        <v>457</v>
      </c>
    </row>
    <row r="190" s="11" customFormat="1">
      <c r="B190" s="218"/>
      <c r="C190" s="219"/>
      <c r="D190" s="220" t="s">
        <v>176</v>
      </c>
      <c r="E190" s="221" t="s">
        <v>1</v>
      </c>
      <c r="F190" s="222" t="s">
        <v>458</v>
      </c>
      <c r="G190" s="219"/>
      <c r="H190" s="223">
        <v>1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176</v>
      </c>
      <c r="AU190" s="229" t="s">
        <v>80</v>
      </c>
      <c r="AV190" s="11" t="s">
        <v>80</v>
      </c>
      <c r="AW190" s="11" t="s">
        <v>32</v>
      </c>
      <c r="AX190" s="11" t="s">
        <v>78</v>
      </c>
      <c r="AY190" s="229" t="s">
        <v>122</v>
      </c>
    </row>
    <row r="191" s="10" customFormat="1" ht="22.8" customHeight="1">
      <c r="B191" s="185"/>
      <c r="C191" s="186"/>
      <c r="D191" s="187" t="s">
        <v>69</v>
      </c>
      <c r="E191" s="199" t="s">
        <v>252</v>
      </c>
      <c r="F191" s="199" t="s">
        <v>253</v>
      </c>
      <c r="G191" s="186"/>
      <c r="H191" s="186"/>
      <c r="I191" s="189"/>
      <c r="J191" s="200">
        <f>BK191</f>
        <v>0</v>
      </c>
      <c r="K191" s="186"/>
      <c r="L191" s="191"/>
      <c r="M191" s="192"/>
      <c r="N191" s="193"/>
      <c r="O191" s="193"/>
      <c r="P191" s="194">
        <f>SUM(P192:P205)</f>
        <v>0</v>
      </c>
      <c r="Q191" s="193"/>
      <c r="R191" s="194">
        <f>SUM(R192:R205)</f>
        <v>0.26938000000000006</v>
      </c>
      <c r="S191" s="193"/>
      <c r="T191" s="195">
        <f>SUM(T192:T205)</f>
        <v>0</v>
      </c>
      <c r="AR191" s="196" t="s">
        <v>80</v>
      </c>
      <c r="AT191" s="197" t="s">
        <v>69</v>
      </c>
      <c r="AU191" s="197" t="s">
        <v>78</v>
      </c>
      <c r="AY191" s="196" t="s">
        <v>122</v>
      </c>
      <c r="BK191" s="198">
        <f>SUM(BK192:BK205)</f>
        <v>0</v>
      </c>
    </row>
    <row r="192" s="1" customFormat="1" ht="16.5" customHeight="1">
      <c r="B192" s="34"/>
      <c r="C192" s="201" t="s">
        <v>459</v>
      </c>
      <c r="D192" s="201" t="s">
        <v>124</v>
      </c>
      <c r="E192" s="202" t="s">
        <v>460</v>
      </c>
      <c r="F192" s="203" t="s">
        <v>461</v>
      </c>
      <c r="G192" s="204" t="s">
        <v>127</v>
      </c>
      <c r="H192" s="205">
        <v>3</v>
      </c>
      <c r="I192" s="206"/>
      <c r="J192" s="207">
        <f>ROUND(I192*H192,2)</f>
        <v>0</v>
      </c>
      <c r="K192" s="203" t="s">
        <v>1</v>
      </c>
      <c r="L192" s="39"/>
      <c r="M192" s="208" t="s">
        <v>1</v>
      </c>
      <c r="N192" s="209" t="s">
        <v>41</v>
      </c>
      <c r="O192" s="75"/>
      <c r="P192" s="210">
        <f>O192*H192</f>
        <v>0</v>
      </c>
      <c r="Q192" s="210">
        <v>0.00025999999999999998</v>
      </c>
      <c r="R192" s="210">
        <f>Q192*H192</f>
        <v>0.00077999999999999988</v>
      </c>
      <c r="S192" s="210">
        <v>0</v>
      </c>
      <c r="T192" s="211">
        <f>S192*H192</f>
        <v>0</v>
      </c>
      <c r="AR192" s="13" t="s">
        <v>237</v>
      </c>
      <c r="AT192" s="13" t="s">
        <v>124</v>
      </c>
      <c r="AU192" s="13" t="s">
        <v>80</v>
      </c>
      <c r="AY192" s="13" t="s">
        <v>122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13" t="s">
        <v>78</v>
      </c>
      <c r="BK192" s="212">
        <f>ROUND(I192*H192,2)</f>
        <v>0</v>
      </c>
      <c r="BL192" s="13" t="s">
        <v>237</v>
      </c>
      <c r="BM192" s="13" t="s">
        <v>462</v>
      </c>
    </row>
    <row r="193" s="11" customFormat="1">
      <c r="B193" s="218"/>
      <c r="C193" s="219"/>
      <c r="D193" s="220" t="s">
        <v>176</v>
      </c>
      <c r="E193" s="221" t="s">
        <v>1</v>
      </c>
      <c r="F193" s="222" t="s">
        <v>463</v>
      </c>
      <c r="G193" s="219"/>
      <c r="H193" s="223">
        <v>3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176</v>
      </c>
      <c r="AU193" s="229" t="s">
        <v>80</v>
      </c>
      <c r="AV193" s="11" t="s">
        <v>80</v>
      </c>
      <c r="AW193" s="11" t="s">
        <v>32</v>
      </c>
      <c r="AX193" s="11" t="s">
        <v>78</v>
      </c>
      <c r="AY193" s="229" t="s">
        <v>122</v>
      </c>
    </row>
    <row r="194" s="1" customFormat="1" ht="16.5" customHeight="1">
      <c r="B194" s="34"/>
      <c r="C194" s="233" t="s">
        <v>464</v>
      </c>
      <c r="D194" s="233" t="s">
        <v>339</v>
      </c>
      <c r="E194" s="234" t="s">
        <v>465</v>
      </c>
      <c r="F194" s="235" t="s">
        <v>466</v>
      </c>
      <c r="G194" s="236" t="s">
        <v>127</v>
      </c>
      <c r="H194" s="237">
        <v>3</v>
      </c>
      <c r="I194" s="238"/>
      <c r="J194" s="239">
        <f>ROUND(I194*H194,2)</f>
        <v>0</v>
      </c>
      <c r="K194" s="235" t="s">
        <v>1</v>
      </c>
      <c r="L194" s="240"/>
      <c r="M194" s="241" t="s">
        <v>1</v>
      </c>
      <c r="N194" s="242" t="s">
        <v>41</v>
      </c>
      <c r="O194" s="75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AR194" s="13" t="s">
        <v>422</v>
      </c>
      <c r="AT194" s="13" t="s">
        <v>339</v>
      </c>
      <c r="AU194" s="13" t="s">
        <v>80</v>
      </c>
      <c r="AY194" s="13" t="s">
        <v>122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13" t="s">
        <v>78</v>
      </c>
      <c r="BK194" s="212">
        <f>ROUND(I194*H194,2)</f>
        <v>0</v>
      </c>
      <c r="BL194" s="13" t="s">
        <v>237</v>
      </c>
      <c r="BM194" s="13" t="s">
        <v>467</v>
      </c>
    </row>
    <row r="195" s="1" customFormat="1" ht="16.5" customHeight="1">
      <c r="B195" s="34"/>
      <c r="C195" s="201" t="s">
        <v>90</v>
      </c>
      <c r="D195" s="201" t="s">
        <v>124</v>
      </c>
      <c r="E195" s="202" t="s">
        <v>468</v>
      </c>
      <c r="F195" s="203" t="s">
        <v>469</v>
      </c>
      <c r="G195" s="204" t="s">
        <v>127</v>
      </c>
      <c r="H195" s="205">
        <v>13</v>
      </c>
      <c r="I195" s="206"/>
      <c r="J195" s="207">
        <f>ROUND(I195*H195,2)</f>
        <v>0</v>
      </c>
      <c r="K195" s="203" t="s">
        <v>168</v>
      </c>
      <c r="L195" s="39"/>
      <c r="M195" s="208" t="s">
        <v>1</v>
      </c>
      <c r="N195" s="209" t="s">
        <v>41</v>
      </c>
      <c r="O195" s="75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AR195" s="13" t="s">
        <v>237</v>
      </c>
      <c r="AT195" s="13" t="s">
        <v>124</v>
      </c>
      <c r="AU195" s="13" t="s">
        <v>80</v>
      </c>
      <c r="AY195" s="13" t="s">
        <v>122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13" t="s">
        <v>78</v>
      </c>
      <c r="BK195" s="212">
        <f>ROUND(I195*H195,2)</f>
        <v>0</v>
      </c>
      <c r="BL195" s="13" t="s">
        <v>237</v>
      </c>
      <c r="BM195" s="13" t="s">
        <v>470</v>
      </c>
    </row>
    <row r="196" s="1" customFormat="1" ht="16.5" customHeight="1">
      <c r="B196" s="34"/>
      <c r="C196" s="233" t="s">
        <v>471</v>
      </c>
      <c r="D196" s="233" t="s">
        <v>339</v>
      </c>
      <c r="E196" s="234" t="s">
        <v>472</v>
      </c>
      <c r="F196" s="235" t="s">
        <v>473</v>
      </c>
      <c r="G196" s="236" t="s">
        <v>127</v>
      </c>
      <c r="H196" s="237">
        <v>1</v>
      </c>
      <c r="I196" s="238"/>
      <c r="J196" s="239">
        <f>ROUND(I196*H196,2)</f>
        <v>0</v>
      </c>
      <c r="K196" s="235" t="s">
        <v>168</v>
      </c>
      <c r="L196" s="240"/>
      <c r="M196" s="241" t="s">
        <v>1</v>
      </c>
      <c r="N196" s="242" t="s">
        <v>41</v>
      </c>
      <c r="O196" s="75"/>
      <c r="P196" s="210">
        <f>O196*H196</f>
        <v>0</v>
      </c>
      <c r="Q196" s="210">
        <v>0.0138</v>
      </c>
      <c r="R196" s="210">
        <f>Q196*H196</f>
        <v>0.0138</v>
      </c>
      <c r="S196" s="210">
        <v>0</v>
      </c>
      <c r="T196" s="211">
        <f>S196*H196</f>
        <v>0</v>
      </c>
      <c r="AR196" s="13" t="s">
        <v>422</v>
      </c>
      <c r="AT196" s="13" t="s">
        <v>339</v>
      </c>
      <c r="AU196" s="13" t="s">
        <v>80</v>
      </c>
      <c r="AY196" s="13" t="s">
        <v>122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3" t="s">
        <v>78</v>
      </c>
      <c r="BK196" s="212">
        <f>ROUND(I196*H196,2)</f>
        <v>0</v>
      </c>
      <c r="BL196" s="13" t="s">
        <v>237</v>
      </c>
      <c r="BM196" s="13" t="s">
        <v>474</v>
      </c>
    </row>
    <row r="197" s="1" customFormat="1" ht="16.5" customHeight="1">
      <c r="B197" s="34"/>
      <c r="C197" s="233" t="s">
        <v>475</v>
      </c>
      <c r="D197" s="233" t="s">
        <v>339</v>
      </c>
      <c r="E197" s="234" t="s">
        <v>476</v>
      </c>
      <c r="F197" s="235" t="s">
        <v>477</v>
      </c>
      <c r="G197" s="236" t="s">
        <v>127</v>
      </c>
      <c r="H197" s="237">
        <v>12</v>
      </c>
      <c r="I197" s="238"/>
      <c r="J197" s="239">
        <f>ROUND(I197*H197,2)</f>
        <v>0</v>
      </c>
      <c r="K197" s="235" t="s">
        <v>168</v>
      </c>
      <c r="L197" s="240"/>
      <c r="M197" s="241" t="s">
        <v>1</v>
      </c>
      <c r="N197" s="242" t="s">
        <v>41</v>
      </c>
      <c r="O197" s="75"/>
      <c r="P197" s="210">
        <f>O197*H197</f>
        <v>0</v>
      </c>
      <c r="Q197" s="210">
        <v>0.016500000000000001</v>
      </c>
      <c r="R197" s="210">
        <f>Q197*H197</f>
        <v>0.19800000000000001</v>
      </c>
      <c r="S197" s="210">
        <v>0</v>
      </c>
      <c r="T197" s="211">
        <f>S197*H197</f>
        <v>0</v>
      </c>
      <c r="AR197" s="13" t="s">
        <v>422</v>
      </c>
      <c r="AT197" s="13" t="s">
        <v>339</v>
      </c>
      <c r="AU197" s="13" t="s">
        <v>80</v>
      </c>
      <c r="AY197" s="13" t="s">
        <v>122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13" t="s">
        <v>78</v>
      </c>
      <c r="BK197" s="212">
        <f>ROUND(I197*H197,2)</f>
        <v>0</v>
      </c>
      <c r="BL197" s="13" t="s">
        <v>237</v>
      </c>
      <c r="BM197" s="13" t="s">
        <v>478</v>
      </c>
    </row>
    <row r="198" s="1" customFormat="1" ht="16.5" customHeight="1">
      <c r="B198" s="34"/>
      <c r="C198" s="201" t="s">
        <v>479</v>
      </c>
      <c r="D198" s="201" t="s">
        <v>124</v>
      </c>
      <c r="E198" s="202" t="s">
        <v>480</v>
      </c>
      <c r="F198" s="203" t="s">
        <v>481</v>
      </c>
      <c r="G198" s="204" t="s">
        <v>127</v>
      </c>
      <c r="H198" s="205">
        <v>2</v>
      </c>
      <c r="I198" s="206"/>
      <c r="J198" s="207">
        <f>ROUND(I198*H198,2)</f>
        <v>0</v>
      </c>
      <c r="K198" s="203" t="s">
        <v>168</v>
      </c>
      <c r="L198" s="39"/>
      <c r="M198" s="208" t="s">
        <v>1</v>
      </c>
      <c r="N198" s="209" t="s">
        <v>41</v>
      </c>
      <c r="O198" s="75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AR198" s="13" t="s">
        <v>237</v>
      </c>
      <c r="AT198" s="13" t="s">
        <v>124</v>
      </c>
      <c r="AU198" s="13" t="s">
        <v>80</v>
      </c>
      <c r="AY198" s="13" t="s">
        <v>122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13" t="s">
        <v>78</v>
      </c>
      <c r="BK198" s="212">
        <f>ROUND(I198*H198,2)</f>
        <v>0</v>
      </c>
      <c r="BL198" s="13" t="s">
        <v>237</v>
      </c>
      <c r="BM198" s="13" t="s">
        <v>482</v>
      </c>
    </row>
    <row r="199" s="1" customFormat="1" ht="16.5" customHeight="1">
      <c r="B199" s="34"/>
      <c r="C199" s="233" t="s">
        <v>483</v>
      </c>
      <c r="D199" s="233" t="s">
        <v>339</v>
      </c>
      <c r="E199" s="234" t="s">
        <v>484</v>
      </c>
      <c r="F199" s="235" t="s">
        <v>485</v>
      </c>
      <c r="G199" s="236" t="s">
        <v>127</v>
      </c>
      <c r="H199" s="237">
        <v>2</v>
      </c>
      <c r="I199" s="238"/>
      <c r="J199" s="239">
        <f>ROUND(I199*H199,2)</f>
        <v>0</v>
      </c>
      <c r="K199" s="235" t="s">
        <v>168</v>
      </c>
      <c r="L199" s="240"/>
      <c r="M199" s="241" t="s">
        <v>1</v>
      </c>
      <c r="N199" s="242" t="s">
        <v>41</v>
      </c>
      <c r="O199" s="75"/>
      <c r="P199" s="210">
        <f>O199*H199</f>
        <v>0</v>
      </c>
      <c r="Q199" s="210">
        <v>0.025999999999999999</v>
      </c>
      <c r="R199" s="210">
        <f>Q199*H199</f>
        <v>0.051999999999999998</v>
      </c>
      <c r="S199" s="210">
        <v>0</v>
      </c>
      <c r="T199" s="211">
        <f>S199*H199</f>
        <v>0</v>
      </c>
      <c r="AR199" s="13" t="s">
        <v>422</v>
      </c>
      <c r="AT199" s="13" t="s">
        <v>339</v>
      </c>
      <c r="AU199" s="13" t="s">
        <v>80</v>
      </c>
      <c r="AY199" s="13" t="s">
        <v>122</v>
      </c>
      <c r="BE199" s="212">
        <f>IF(N199="základní",J199,0)</f>
        <v>0</v>
      </c>
      <c r="BF199" s="212">
        <f>IF(N199="snížená",J199,0)</f>
        <v>0</v>
      </c>
      <c r="BG199" s="212">
        <f>IF(N199="zákl. přenesená",J199,0)</f>
        <v>0</v>
      </c>
      <c r="BH199" s="212">
        <f>IF(N199="sníž. přenesená",J199,0)</f>
        <v>0</v>
      </c>
      <c r="BI199" s="212">
        <f>IF(N199="nulová",J199,0)</f>
        <v>0</v>
      </c>
      <c r="BJ199" s="13" t="s">
        <v>78</v>
      </c>
      <c r="BK199" s="212">
        <f>ROUND(I199*H199,2)</f>
        <v>0</v>
      </c>
      <c r="BL199" s="13" t="s">
        <v>237</v>
      </c>
      <c r="BM199" s="13" t="s">
        <v>486</v>
      </c>
    </row>
    <row r="200" s="1" customFormat="1" ht="16.5" customHeight="1">
      <c r="B200" s="34"/>
      <c r="C200" s="201" t="s">
        <v>487</v>
      </c>
      <c r="D200" s="201" t="s">
        <v>124</v>
      </c>
      <c r="E200" s="202" t="s">
        <v>488</v>
      </c>
      <c r="F200" s="203" t="s">
        <v>489</v>
      </c>
      <c r="G200" s="204" t="s">
        <v>127</v>
      </c>
      <c r="H200" s="205">
        <v>2</v>
      </c>
      <c r="I200" s="206"/>
      <c r="J200" s="207">
        <f>ROUND(I200*H200,2)</f>
        <v>0</v>
      </c>
      <c r="K200" s="203" t="s">
        <v>168</v>
      </c>
      <c r="L200" s="39"/>
      <c r="M200" s="208" t="s">
        <v>1</v>
      </c>
      <c r="N200" s="209" t="s">
        <v>41</v>
      </c>
      <c r="O200" s="75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AR200" s="13" t="s">
        <v>237</v>
      </c>
      <c r="AT200" s="13" t="s">
        <v>124</v>
      </c>
      <c r="AU200" s="13" t="s">
        <v>80</v>
      </c>
      <c r="AY200" s="13" t="s">
        <v>122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3" t="s">
        <v>78</v>
      </c>
      <c r="BK200" s="212">
        <f>ROUND(I200*H200,2)</f>
        <v>0</v>
      </c>
      <c r="BL200" s="13" t="s">
        <v>237</v>
      </c>
      <c r="BM200" s="13" t="s">
        <v>490</v>
      </c>
    </row>
    <row r="201" s="1" customFormat="1" ht="16.5" customHeight="1">
      <c r="B201" s="34"/>
      <c r="C201" s="233" t="s">
        <v>491</v>
      </c>
      <c r="D201" s="233" t="s">
        <v>339</v>
      </c>
      <c r="E201" s="234" t="s">
        <v>492</v>
      </c>
      <c r="F201" s="235" t="s">
        <v>493</v>
      </c>
      <c r="G201" s="236" t="s">
        <v>127</v>
      </c>
      <c r="H201" s="237">
        <v>2</v>
      </c>
      <c r="I201" s="238"/>
      <c r="J201" s="239">
        <f>ROUND(I201*H201,2)</f>
        <v>0</v>
      </c>
      <c r="K201" s="235" t="s">
        <v>1</v>
      </c>
      <c r="L201" s="240"/>
      <c r="M201" s="241" t="s">
        <v>1</v>
      </c>
      <c r="N201" s="242" t="s">
        <v>41</v>
      </c>
      <c r="O201" s="75"/>
      <c r="P201" s="210">
        <f>O201*H201</f>
        <v>0</v>
      </c>
      <c r="Q201" s="210">
        <v>0.0023999999999999998</v>
      </c>
      <c r="R201" s="210">
        <f>Q201*H201</f>
        <v>0.0047999999999999996</v>
      </c>
      <c r="S201" s="210">
        <v>0</v>
      </c>
      <c r="T201" s="211">
        <f>S201*H201</f>
        <v>0</v>
      </c>
      <c r="AR201" s="13" t="s">
        <v>422</v>
      </c>
      <c r="AT201" s="13" t="s">
        <v>339</v>
      </c>
      <c r="AU201" s="13" t="s">
        <v>80</v>
      </c>
      <c r="AY201" s="13" t="s">
        <v>122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13" t="s">
        <v>78</v>
      </c>
      <c r="BK201" s="212">
        <f>ROUND(I201*H201,2)</f>
        <v>0</v>
      </c>
      <c r="BL201" s="13" t="s">
        <v>237</v>
      </c>
      <c r="BM201" s="13" t="s">
        <v>494</v>
      </c>
    </row>
    <row r="202" s="1" customFormat="1" ht="16.5" customHeight="1">
      <c r="B202" s="34"/>
      <c r="C202" s="201" t="s">
        <v>495</v>
      </c>
      <c r="D202" s="201" t="s">
        <v>124</v>
      </c>
      <c r="E202" s="202" t="s">
        <v>496</v>
      </c>
      <c r="F202" s="203" t="s">
        <v>497</v>
      </c>
      <c r="G202" s="204" t="s">
        <v>127</v>
      </c>
      <c r="H202" s="205">
        <v>15</v>
      </c>
      <c r="I202" s="206"/>
      <c r="J202" s="207">
        <f>ROUND(I202*H202,2)</f>
        <v>0</v>
      </c>
      <c r="K202" s="203" t="s">
        <v>168</v>
      </c>
      <c r="L202" s="39"/>
      <c r="M202" s="208" t="s">
        <v>1</v>
      </c>
      <c r="N202" s="209" t="s">
        <v>41</v>
      </c>
      <c r="O202" s="75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AR202" s="13" t="s">
        <v>237</v>
      </c>
      <c r="AT202" s="13" t="s">
        <v>124</v>
      </c>
      <c r="AU202" s="13" t="s">
        <v>80</v>
      </c>
      <c r="AY202" s="13" t="s">
        <v>122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13" t="s">
        <v>78</v>
      </c>
      <c r="BK202" s="212">
        <f>ROUND(I202*H202,2)</f>
        <v>0</v>
      </c>
      <c r="BL202" s="13" t="s">
        <v>237</v>
      </c>
      <c r="BM202" s="13" t="s">
        <v>498</v>
      </c>
    </row>
    <row r="203" s="1" customFormat="1" ht="16.5" customHeight="1">
      <c r="B203" s="34"/>
      <c r="C203" s="233" t="s">
        <v>499</v>
      </c>
      <c r="D203" s="233" t="s">
        <v>339</v>
      </c>
      <c r="E203" s="234" t="s">
        <v>500</v>
      </c>
      <c r="F203" s="235" t="s">
        <v>501</v>
      </c>
      <c r="G203" s="236" t="s">
        <v>127</v>
      </c>
      <c r="H203" s="237">
        <v>15</v>
      </c>
      <c r="I203" s="238"/>
      <c r="J203" s="239">
        <f>ROUND(I203*H203,2)</f>
        <v>0</v>
      </c>
      <c r="K203" s="235" t="s">
        <v>1</v>
      </c>
      <c r="L203" s="240"/>
      <c r="M203" s="241" t="s">
        <v>1</v>
      </c>
      <c r="N203" s="242" t="s">
        <v>41</v>
      </c>
      <c r="O203" s="75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AR203" s="13" t="s">
        <v>422</v>
      </c>
      <c r="AT203" s="13" t="s">
        <v>339</v>
      </c>
      <c r="AU203" s="13" t="s">
        <v>80</v>
      </c>
      <c r="AY203" s="13" t="s">
        <v>122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13" t="s">
        <v>78</v>
      </c>
      <c r="BK203" s="212">
        <f>ROUND(I203*H203,2)</f>
        <v>0</v>
      </c>
      <c r="BL203" s="13" t="s">
        <v>237</v>
      </c>
      <c r="BM203" s="13" t="s">
        <v>502</v>
      </c>
    </row>
    <row r="204" s="1" customFormat="1" ht="16.5" customHeight="1">
      <c r="B204" s="34"/>
      <c r="C204" s="233" t="s">
        <v>503</v>
      </c>
      <c r="D204" s="233" t="s">
        <v>339</v>
      </c>
      <c r="E204" s="234" t="s">
        <v>504</v>
      </c>
      <c r="F204" s="235" t="s">
        <v>505</v>
      </c>
      <c r="G204" s="236" t="s">
        <v>127</v>
      </c>
      <c r="H204" s="237">
        <v>15</v>
      </c>
      <c r="I204" s="238"/>
      <c r="J204" s="239">
        <f>ROUND(I204*H204,2)</f>
        <v>0</v>
      </c>
      <c r="K204" s="235" t="s">
        <v>1</v>
      </c>
      <c r="L204" s="240"/>
      <c r="M204" s="241" t="s">
        <v>1</v>
      </c>
      <c r="N204" s="242" t="s">
        <v>41</v>
      </c>
      <c r="O204" s="75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AR204" s="13" t="s">
        <v>422</v>
      </c>
      <c r="AT204" s="13" t="s">
        <v>339</v>
      </c>
      <c r="AU204" s="13" t="s">
        <v>80</v>
      </c>
      <c r="AY204" s="13" t="s">
        <v>122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13" t="s">
        <v>78</v>
      </c>
      <c r="BK204" s="212">
        <f>ROUND(I204*H204,2)</f>
        <v>0</v>
      </c>
      <c r="BL204" s="13" t="s">
        <v>237</v>
      </c>
      <c r="BM204" s="13" t="s">
        <v>506</v>
      </c>
    </row>
    <row r="205" s="1" customFormat="1" ht="16.5" customHeight="1">
      <c r="B205" s="34"/>
      <c r="C205" s="201" t="s">
        <v>93</v>
      </c>
      <c r="D205" s="201" t="s">
        <v>124</v>
      </c>
      <c r="E205" s="202" t="s">
        <v>507</v>
      </c>
      <c r="F205" s="203" t="s">
        <v>508</v>
      </c>
      <c r="G205" s="204" t="s">
        <v>450</v>
      </c>
      <c r="H205" s="243"/>
      <c r="I205" s="206"/>
      <c r="J205" s="207">
        <f>ROUND(I205*H205,2)</f>
        <v>0</v>
      </c>
      <c r="K205" s="203" t="s">
        <v>168</v>
      </c>
      <c r="L205" s="39"/>
      <c r="M205" s="208" t="s">
        <v>1</v>
      </c>
      <c r="N205" s="209" t="s">
        <v>41</v>
      </c>
      <c r="O205" s="75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AR205" s="13" t="s">
        <v>237</v>
      </c>
      <c r="AT205" s="13" t="s">
        <v>124</v>
      </c>
      <c r="AU205" s="13" t="s">
        <v>80</v>
      </c>
      <c r="AY205" s="13" t="s">
        <v>122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13" t="s">
        <v>78</v>
      </c>
      <c r="BK205" s="212">
        <f>ROUND(I205*H205,2)</f>
        <v>0</v>
      </c>
      <c r="BL205" s="13" t="s">
        <v>237</v>
      </c>
      <c r="BM205" s="13" t="s">
        <v>509</v>
      </c>
    </row>
    <row r="206" s="10" customFormat="1" ht="22.8" customHeight="1">
      <c r="B206" s="185"/>
      <c r="C206" s="186"/>
      <c r="D206" s="187" t="s">
        <v>69</v>
      </c>
      <c r="E206" s="199" t="s">
        <v>266</v>
      </c>
      <c r="F206" s="199" t="s">
        <v>267</v>
      </c>
      <c r="G206" s="186"/>
      <c r="H206" s="186"/>
      <c r="I206" s="189"/>
      <c r="J206" s="200">
        <f>BK206</f>
        <v>0</v>
      </c>
      <c r="K206" s="186"/>
      <c r="L206" s="191"/>
      <c r="M206" s="192"/>
      <c r="N206" s="193"/>
      <c r="O206" s="193"/>
      <c r="P206" s="194">
        <f>SUM(P207:P212)</f>
        <v>0</v>
      </c>
      <c r="Q206" s="193"/>
      <c r="R206" s="194">
        <f>SUM(R207:R212)</f>
        <v>0.0065599999999999999</v>
      </c>
      <c r="S206" s="193"/>
      <c r="T206" s="195">
        <f>SUM(T207:T212)</f>
        <v>0</v>
      </c>
      <c r="AR206" s="196" t="s">
        <v>80</v>
      </c>
      <c r="AT206" s="197" t="s">
        <v>69</v>
      </c>
      <c r="AU206" s="197" t="s">
        <v>78</v>
      </c>
      <c r="AY206" s="196" t="s">
        <v>122</v>
      </c>
      <c r="BK206" s="198">
        <f>SUM(BK207:BK212)</f>
        <v>0</v>
      </c>
    </row>
    <row r="207" s="1" customFormat="1" ht="16.5" customHeight="1">
      <c r="B207" s="34"/>
      <c r="C207" s="201" t="s">
        <v>510</v>
      </c>
      <c r="D207" s="201" t="s">
        <v>124</v>
      </c>
      <c r="E207" s="202" t="s">
        <v>511</v>
      </c>
      <c r="F207" s="203" t="s">
        <v>512</v>
      </c>
      <c r="G207" s="204" t="s">
        <v>127</v>
      </c>
      <c r="H207" s="205">
        <v>2</v>
      </c>
      <c r="I207" s="206"/>
      <c r="J207" s="207">
        <f>ROUND(I207*H207,2)</f>
        <v>0</v>
      </c>
      <c r="K207" s="203" t="s">
        <v>1</v>
      </c>
      <c r="L207" s="39"/>
      <c r="M207" s="208" t="s">
        <v>1</v>
      </c>
      <c r="N207" s="209" t="s">
        <v>41</v>
      </c>
      <c r="O207" s="75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AR207" s="13" t="s">
        <v>237</v>
      </c>
      <c r="AT207" s="13" t="s">
        <v>124</v>
      </c>
      <c r="AU207" s="13" t="s">
        <v>80</v>
      </c>
      <c r="AY207" s="13" t="s">
        <v>122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13" t="s">
        <v>78</v>
      </c>
      <c r="BK207" s="212">
        <f>ROUND(I207*H207,2)</f>
        <v>0</v>
      </c>
      <c r="BL207" s="13" t="s">
        <v>237</v>
      </c>
      <c r="BM207" s="13" t="s">
        <v>513</v>
      </c>
    </row>
    <row r="208" s="1" customFormat="1" ht="16.5" customHeight="1">
      <c r="B208" s="34"/>
      <c r="C208" s="201" t="s">
        <v>514</v>
      </c>
      <c r="D208" s="201" t="s">
        <v>124</v>
      </c>
      <c r="E208" s="202" t="s">
        <v>515</v>
      </c>
      <c r="F208" s="203" t="s">
        <v>516</v>
      </c>
      <c r="G208" s="204" t="s">
        <v>127</v>
      </c>
      <c r="H208" s="205">
        <v>4</v>
      </c>
      <c r="I208" s="206"/>
      <c r="J208" s="207">
        <f>ROUND(I208*H208,2)</f>
        <v>0</v>
      </c>
      <c r="K208" s="203" t="s">
        <v>168</v>
      </c>
      <c r="L208" s="39"/>
      <c r="M208" s="208" t="s">
        <v>1</v>
      </c>
      <c r="N208" s="209" t="s">
        <v>41</v>
      </c>
      <c r="O208" s="75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AR208" s="13" t="s">
        <v>237</v>
      </c>
      <c r="AT208" s="13" t="s">
        <v>124</v>
      </c>
      <c r="AU208" s="13" t="s">
        <v>80</v>
      </c>
      <c r="AY208" s="13" t="s">
        <v>122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3" t="s">
        <v>78</v>
      </c>
      <c r="BK208" s="212">
        <f>ROUND(I208*H208,2)</f>
        <v>0</v>
      </c>
      <c r="BL208" s="13" t="s">
        <v>237</v>
      </c>
      <c r="BM208" s="13" t="s">
        <v>517</v>
      </c>
    </row>
    <row r="209" s="1" customFormat="1" ht="16.5" customHeight="1">
      <c r="B209" s="34"/>
      <c r="C209" s="233" t="s">
        <v>518</v>
      </c>
      <c r="D209" s="233" t="s">
        <v>339</v>
      </c>
      <c r="E209" s="234" t="s">
        <v>519</v>
      </c>
      <c r="F209" s="235" t="s">
        <v>520</v>
      </c>
      <c r="G209" s="236" t="s">
        <v>127</v>
      </c>
      <c r="H209" s="237">
        <v>4</v>
      </c>
      <c r="I209" s="238"/>
      <c r="J209" s="239">
        <f>ROUND(I209*H209,2)</f>
        <v>0</v>
      </c>
      <c r="K209" s="235" t="s">
        <v>168</v>
      </c>
      <c r="L209" s="240"/>
      <c r="M209" s="241" t="s">
        <v>1</v>
      </c>
      <c r="N209" s="242" t="s">
        <v>41</v>
      </c>
      <c r="O209" s="75"/>
      <c r="P209" s="210">
        <f>O209*H209</f>
        <v>0</v>
      </c>
      <c r="Q209" s="210">
        <v>0.00164</v>
      </c>
      <c r="R209" s="210">
        <f>Q209*H209</f>
        <v>0.0065599999999999999</v>
      </c>
      <c r="S209" s="210">
        <v>0</v>
      </c>
      <c r="T209" s="211">
        <f>S209*H209</f>
        <v>0</v>
      </c>
      <c r="AR209" s="13" t="s">
        <v>422</v>
      </c>
      <c r="AT209" s="13" t="s">
        <v>339</v>
      </c>
      <c r="AU209" s="13" t="s">
        <v>80</v>
      </c>
      <c r="AY209" s="13" t="s">
        <v>122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13" t="s">
        <v>78</v>
      </c>
      <c r="BK209" s="212">
        <f>ROUND(I209*H209,2)</f>
        <v>0</v>
      </c>
      <c r="BL209" s="13" t="s">
        <v>237</v>
      </c>
      <c r="BM209" s="13" t="s">
        <v>521</v>
      </c>
    </row>
    <row r="210" s="1" customFormat="1" ht="16.5" customHeight="1">
      <c r="B210" s="34"/>
      <c r="C210" s="201" t="s">
        <v>522</v>
      </c>
      <c r="D210" s="201" t="s">
        <v>124</v>
      </c>
      <c r="E210" s="202" t="s">
        <v>523</v>
      </c>
      <c r="F210" s="203" t="s">
        <v>524</v>
      </c>
      <c r="G210" s="204" t="s">
        <v>127</v>
      </c>
      <c r="H210" s="205">
        <v>1</v>
      </c>
      <c r="I210" s="206"/>
      <c r="J210" s="207">
        <f>ROUND(I210*H210,2)</f>
        <v>0</v>
      </c>
      <c r="K210" s="203" t="s">
        <v>1</v>
      </c>
      <c r="L210" s="39"/>
      <c r="M210" s="208" t="s">
        <v>1</v>
      </c>
      <c r="N210" s="209" t="s">
        <v>41</v>
      </c>
      <c r="O210" s="75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AR210" s="13" t="s">
        <v>237</v>
      </c>
      <c r="AT210" s="13" t="s">
        <v>124</v>
      </c>
      <c r="AU210" s="13" t="s">
        <v>80</v>
      </c>
      <c r="AY210" s="13" t="s">
        <v>122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13" t="s">
        <v>78</v>
      </c>
      <c r="BK210" s="212">
        <f>ROUND(I210*H210,2)</f>
        <v>0</v>
      </c>
      <c r="BL210" s="13" t="s">
        <v>237</v>
      </c>
      <c r="BM210" s="13" t="s">
        <v>525</v>
      </c>
    </row>
    <row r="211" s="1" customFormat="1" ht="16.5" customHeight="1">
      <c r="B211" s="34"/>
      <c r="C211" s="201" t="s">
        <v>526</v>
      </c>
      <c r="D211" s="201" t="s">
        <v>124</v>
      </c>
      <c r="E211" s="202" t="s">
        <v>527</v>
      </c>
      <c r="F211" s="203" t="s">
        <v>528</v>
      </c>
      <c r="G211" s="204" t="s">
        <v>127</v>
      </c>
      <c r="H211" s="205">
        <v>1</v>
      </c>
      <c r="I211" s="206"/>
      <c r="J211" s="207">
        <f>ROUND(I211*H211,2)</f>
        <v>0</v>
      </c>
      <c r="K211" s="203" t="s">
        <v>1</v>
      </c>
      <c r="L211" s="39"/>
      <c r="M211" s="208" t="s">
        <v>1</v>
      </c>
      <c r="N211" s="209" t="s">
        <v>41</v>
      </c>
      <c r="O211" s="75"/>
      <c r="P211" s="210">
        <f>O211*H211</f>
        <v>0</v>
      </c>
      <c r="Q211" s="210">
        <v>0</v>
      </c>
      <c r="R211" s="210">
        <f>Q211*H211</f>
        <v>0</v>
      </c>
      <c r="S211" s="210">
        <v>0</v>
      </c>
      <c r="T211" s="211">
        <f>S211*H211</f>
        <v>0</v>
      </c>
      <c r="AR211" s="13" t="s">
        <v>237</v>
      </c>
      <c r="AT211" s="13" t="s">
        <v>124</v>
      </c>
      <c r="AU211" s="13" t="s">
        <v>80</v>
      </c>
      <c r="AY211" s="13" t="s">
        <v>122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13" t="s">
        <v>78</v>
      </c>
      <c r="BK211" s="212">
        <f>ROUND(I211*H211,2)</f>
        <v>0</v>
      </c>
      <c r="BL211" s="13" t="s">
        <v>237</v>
      </c>
      <c r="BM211" s="13" t="s">
        <v>529</v>
      </c>
    </row>
    <row r="212" s="1" customFormat="1" ht="16.5" customHeight="1">
      <c r="B212" s="34"/>
      <c r="C212" s="201" t="s">
        <v>530</v>
      </c>
      <c r="D212" s="201" t="s">
        <v>124</v>
      </c>
      <c r="E212" s="202" t="s">
        <v>531</v>
      </c>
      <c r="F212" s="203" t="s">
        <v>532</v>
      </c>
      <c r="G212" s="204" t="s">
        <v>450</v>
      </c>
      <c r="H212" s="243"/>
      <c r="I212" s="206"/>
      <c r="J212" s="207">
        <f>ROUND(I212*H212,2)</f>
        <v>0</v>
      </c>
      <c r="K212" s="203" t="s">
        <v>168</v>
      </c>
      <c r="L212" s="39"/>
      <c r="M212" s="208" t="s">
        <v>1</v>
      </c>
      <c r="N212" s="209" t="s">
        <v>41</v>
      </c>
      <c r="O212" s="75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AR212" s="13" t="s">
        <v>237</v>
      </c>
      <c r="AT212" s="13" t="s">
        <v>124</v>
      </c>
      <c r="AU212" s="13" t="s">
        <v>80</v>
      </c>
      <c r="AY212" s="13" t="s">
        <v>122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13" t="s">
        <v>78</v>
      </c>
      <c r="BK212" s="212">
        <f>ROUND(I212*H212,2)</f>
        <v>0</v>
      </c>
      <c r="BL212" s="13" t="s">
        <v>237</v>
      </c>
      <c r="BM212" s="13" t="s">
        <v>533</v>
      </c>
    </row>
    <row r="213" s="10" customFormat="1" ht="22.8" customHeight="1">
      <c r="B213" s="185"/>
      <c r="C213" s="186"/>
      <c r="D213" s="187" t="s">
        <v>69</v>
      </c>
      <c r="E213" s="199" t="s">
        <v>534</v>
      </c>
      <c r="F213" s="199" t="s">
        <v>535</v>
      </c>
      <c r="G213" s="186"/>
      <c r="H213" s="186"/>
      <c r="I213" s="189"/>
      <c r="J213" s="200">
        <f>BK213</f>
        <v>0</v>
      </c>
      <c r="K213" s="186"/>
      <c r="L213" s="191"/>
      <c r="M213" s="192"/>
      <c r="N213" s="193"/>
      <c r="O213" s="193"/>
      <c r="P213" s="194">
        <f>SUM(P214:P233)</f>
        <v>0</v>
      </c>
      <c r="Q213" s="193"/>
      <c r="R213" s="194">
        <f>SUM(R214:R233)</f>
        <v>2.7800924999999999</v>
      </c>
      <c r="S213" s="193"/>
      <c r="T213" s="195">
        <f>SUM(T214:T233)</f>
        <v>0</v>
      </c>
      <c r="AR213" s="196" t="s">
        <v>80</v>
      </c>
      <c r="AT213" s="197" t="s">
        <v>69</v>
      </c>
      <c r="AU213" s="197" t="s">
        <v>78</v>
      </c>
      <c r="AY213" s="196" t="s">
        <v>122</v>
      </c>
      <c r="BK213" s="198">
        <f>SUM(BK214:BK233)</f>
        <v>0</v>
      </c>
    </row>
    <row r="214" s="1" customFormat="1" ht="16.5" customHeight="1">
      <c r="B214" s="34"/>
      <c r="C214" s="201" t="s">
        <v>536</v>
      </c>
      <c r="D214" s="201" t="s">
        <v>124</v>
      </c>
      <c r="E214" s="202" t="s">
        <v>537</v>
      </c>
      <c r="F214" s="203" t="s">
        <v>538</v>
      </c>
      <c r="G214" s="204" t="s">
        <v>167</v>
      </c>
      <c r="H214" s="205">
        <v>128.87000000000001</v>
      </c>
      <c r="I214" s="206"/>
      <c r="J214" s="207">
        <f>ROUND(I214*H214,2)</f>
        <v>0</v>
      </c>
      <c r="K214" s="203" t="s">
        <v>168</v>
      </c>
      <c r="L214" s="39"/>
      <c r="M214" s="208" t="s">
        <v>1</v>
      </c>
      <c r="N214" s="209" t="s">
        <v>41</v>
      </c>
      <c r="O214" s="75"/>
      <c r="P214" s="210">
        <f>O214*H214</f>
        <v>0</v>
      </c>
      <c r="Q214" s="210">
        <v>0.00029999999999999997</v>
      </c>
      <c r="R214" s="210">
        <f>Q214*H214</f>
        <v>0.038661000000000001</v>
      </c>
      <c r="S214" s="210">
        <v>0</v>
      </c>
      <c r="T214" s="211">
        <f>S214*H214</f>
        <v>0</v>
      </c>
      <c r="AR214" s="13" t="s">
        <v>237</v>
      </c>
      <c r="AT214" s="13" t="s">
        <v>124</v>
      </c>
      <c r="AU214" s="13" t="s">
        <v>80</v>
      </c>
      <c r="AY214" s="13" t="s">
        <v>122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13" t="s">
        <v>78</v>
      </c>
      <c r="BK214" s="212">
        <f>ROUND(I214*H214,2)</f>
        <v>0</v>
      </c>
      <c r="BL214" s="13" t="s">
        <v>237</v>
      </c>
      <c r="BM214" s="13" t="s">
        <v>539</v>
      </c>
    </row>
    <row r="215" s="11" customFormat="1">
      <c r="B215" s="218"/>
      <c r="C215" s="219"/>
      <c r="D215" s="220" t="s">
        <v>176</v>
      </c>
      <c r="E215" s="221" t="s">
        <v>1</v>
      </c>
      <c r="F215" s="222" t="s">
        <v>540</v>
      </c>
      <c r="G215" s="219"/>
      <c r="H215" s="223">
        <v>93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176</v>
      </c>
      <c r="AU215" s="229" t="s">
        <v>80</v>
      </c>
      <c r="AV215" s="11" t="s">
        <v>80</v>
      </c>
      <c r="AW215" s="11" t="s">
        <v>32</v>
      </c>
      <c r="AX215" s="11" t="s">
        <v>70</v>
      </c>
      <c r="AY215" s="229" t="s">
        <v>122</v>
      </c>
    </row>
    <row r="216" s="11" customFormat="1">
      <c r="B216" s="218"/>
      <c r="C216" s="219"/>
      <c r="D216" s="220" t="s">
        <v>176</v>
      </c>
      <c r="E216" s="221" t="s">
        <v>1</v>
      </c>
      <c r="F216" s="222" t="s">
        <v>541</v>
      </c>
      <c r="G216" s="219"/>
      <c r="H216" s="223">
        <v>23.719999999999999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176</v>
      </c>
      <c r="AU216" s="229" t="s">
        <v>80</v>
      </c>
      <c r="AV216" s="11" t="s">
        <v>80</v>
      </c>
      <c r="AW216" s="11" t="s">
        <v>32</v>
      </c>
      <c r="AX216" s="11" t="s">
        <v>70</v>
      </c>
      <c r="AY216" s="229" t="s">
        <v>122</v>
      </c>
    </row>
    <row r="217" s="11" customFormat="1">
      <c r="B217" s="218"/>
      <c r="C217" s="219"/>
      <c r="D217" s="220" t="s">
        <v>176</v>
      </c>
      <c r="E217" s="221" t="s">
        <v>1</v>
      </c>
      <c r="F217" s="222" t="s">
        <v>542</v>
      </c>
      <c r="G217" s="219"/>
      <c r="H217" s="223">
        <v>12.15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176</v>
      </c>
      <c r="AU217" s="229" t="s">
        <v>80</v>
      </c>
      <c r="AV217" s="11" t="s">
        <v>80</v>
      </c>
      <c r="AW217" s="11" t="s">
        <v>32</v>
      </c>
      <c r="AX217" s="11" t="s">
        <v>70</v>
      </c>
      <c r="AY217" s="229" t="s">
        <v>122</v>
      </c>
    </row>
    <row r="218" s="1" customFormat="1" ht="16.5" customHeight="1">
      <c r="B218" s="34"/>
      <c r="C218" s="201" t="s">
        <v>543</v>
      </c>
      <c r="D218" s="201" t="s">
        <v>124</v>
      </c>
      <c r="E218" s="202" t="s">
        <v>544</v>
      </c>
      <c r="F218" s="203" t="s">
        <v>545</v>
      </c>
      <c r="G218" s="204" t="s">
        <v>167</v>
      </c>
      <c r="H218" s="205">
        <v>2.2000000000000002</v>
      </c>
      <c r="I218" s="206"/>
      <c r="J218" s="207">
        <f>ROUND(I218*H218,2)</f>
        <v>0</v>
      </c>
      <c r="K218" s="203" t="s">
        <v>168</v>
      </c>
      <c r="L218" s="39"/>
      <c r="M218" s="208" t="s">
        <v>1</v>
      </c>
      <c r="N218" s="209" t="s">
        <v>41</v>
      </c>
      <c r="O218" s="75"/>
      <c r="P218" s="210">
        <f>O218*H218</f>
        <v>0</v>
      </c>
      <c r="Q218" s="210">
        <v>0.0063</v>
      </c>
      <c r="R218" s="210">
        <f>Q218*H218</f>
        <v>0.013860000000000001</v>
      </c>
      <c r="S218" s="210">
        <v>0</v>
      </c>
      <c r="T218" s="211">
        <f>S218*H218</f>
        <v>0</v>
      </c>
      <c r="AR218" s="13" t="s">
        <v>237</v>
      </c>
      <c r="AT218" s="13" t="s">
        <v>124</v>
      </c>
      <c r="AU218" s="13" t="s">
        <v>80</v>
      </c>
      <c r="AY218" s="13" t="s">
        <v>122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13" t="s">
        <v>78</v>
      </c>
      <c r="BK218" s="212">
        <f>ROUND(I218*H218,2)</f>
        <v>0</v>
      </c>
      <c r="BL218" s="13" t="s">
        <v>237</v>
      </c>
      <c r="BM218" s="13" t="s">
        <v>546</v>
      </c>
    </row>
    <row r="219" s="11" customFormat="1">
      <c r="B219" s="218"/>
      <c r="C219" s="219"/>
      <c r="D219" s="220" t="s">
        <v>176</v>
      </c>
      <c r="E219" s="221" t="s">
        <v>1</v>
      </c>
      <c r="F219" s="222" t="s">
        <v>377</v>
      </c>
      <c r="G219" s="219"/>
      <c r="H219" s="223">
        <v>2.2000000000000002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176</v>
      </c>
      <c r="AU219" s="229" t="s">
        <v>80</v>
      </c>
      <c r="AV219" s="11" t="s">
        <v>80</v>
      </c>
      <c r="AW219" s="11" t="s">
        <v>32</v>
      </c>
      <c r="AX219" s="11" t="s">
        <v>78</v>
      </c>
      <c r="AY219" s="229" t="s">
        <v>122</v>
      </c>
    </row>
    <row r="220" s="1" customFormat="1" ht="16.5" customHeight="1">
      <c r="B220" s="34"/>
      <c r="C220" s="233" t="s">
        <v>547</v>
      </c>
      <c r="D220" s="233" t="s">
        <v>339</v>
      </c>
      <c r="E220" s="234" t="s">
        <v>548</v>
      </c>
      <c r="F220" s="235" t="s">
        <v>549</v>
      </c>
      <c r="G220" s="236" t="s">
        <v>167</v>
      </c>
      <c r="H220" s="237">
        <v>2.4199999999999999</v>
      </c>
      <c r="I220" s="238"/>
      <c r="J220" s="239">
        <f>ROUND(I220*H220,2)</f>
        <v>0</v>
      </c>
      <c r="K220" s="235" t="s">
        <v>168</v>
      </c>
      <c r="L220" s="240"/>
      <c r="M220" s="241" t="s">
        <v>1</v>
      </c>
      <c r="N220" s="242" t="s">
        <v>41</v>
      </c>
      <c r="O220" s="75"/>
      <c r="P220" s="210">
        <f>O220*H220</f>
        <v>0</v>
      </c>
      <c r="Q220" s="210">
        <v>0.017999999999999999</v>
      </c>
      <c r="R220" s="210">
        <f>Q220*H220</f>
        <v>0.043559999999999995</v>
      </c>
      <c r="S220" s="210">
        <v>0</v>
      </c>
      <c r="T220" s="211">
        <f>S220*H220</f>
        <v>0</v>
      </c>
      <c r="AR220" s="13" t="s">
        <v>422</v>
      </c>
      <c r="AT220" s="13" t="s">
        <v>339</v>
      </c>
      <c r="AU220" s="13" t="s">
        <v>80</v>
      </c>
      <c r="AY220" s="13" t="s">
        <v>122</v>
      </c>
      <c r="BE220" s="212">
        <f>IF(N220="základní",J220,0)</f>
        <v>0</v>
      </c>
      <c r="BF220" s="212">
        <f>IF(N220="snížená",J220,0)</f>
        <v>0</v>
      </c>
      <c r="BG220" s="212">
        <f>IF(N220="zákl. přenesená",J220,0)</f>
        <v>0</v>
      </c>
      <c r="BH220" s="212">
        <f>IF(N220="sníž. přenesená",J220,0)</f>
        <v>0</v>
      </c>
      <c r="BI220" s="212">
        <f>IF(N220="nulová",J220,0)</f>
        <v>0</v>
      </c>
      <c r="BJ220" s="13" t="s">
        <v>78</v>
      </c>
      <c r="BK220" s="212">
        <f>ROUND(I220*H220,2)</f>
        <v>0</v>
      </c>
      <c r="BL220" s="13" t="s">
        <v>237</v>
      </c>
      <c r="BM220" s="13" t="s">
        <v>550</v>
      </c>
    </row>
    <row r="221" s="11" customFormat="1">
      <c r="B221" s="218"/>
      <c r="C221" s="219"/>
      <c r="D221" s="220" t="s">
        <v>176</v>
      </c>
      <c r="E221" s="219"/>
      <c r="F221" s="222" t="s">
        <v>551</v>
      </c>
      <c r="G221" s="219"/>
      <c r="H221" s="223">
        <v>2.4199999999999999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176</v>
      </c>
      <c r="AU221" s="229" t="s">
        <v>80</v>
      </c>
      <c r="AV221" s="11" t="s">
        <v>80</v>
      </c>
      <c r="AW221" s="11" t="s">
        <v>4</v>
      </c>
      <c r="AX221" s="11" t="s">
        <v>78</v>
      </c>
      <c r="AY221" s="229" t="s">
        <v>122</v>
      </c>
    </row>
    <row r="222" s="1" customFormat="1" ht="16.5" customHeight="1">
      <c r="B222" s="34"/>
      <c r="C222" s="201" t="s">
        <v>552</v>
      </c>
      <c r="D222" s="201" t="s">
        <v>124</v>
      </c>
      <c r="E222" s="202" t="s">
        <v>553</v>
      </c>
      <c r="F222" s="203" t="s">
        <v>554</v>
      </c>
      <c r="G222" s="204" t="s">
        <v>167</v>
      </c>
      <c r="H222" s="205">
        <v>63.530000000000001</v>
      </c>
      <c r="I222" s="206"/>
      <c r="J222" s="207">
        <f>ROUND(I222*H222,2)</f>
        <v>0</v>
      </c>
      <c r="K222" s="203" t="s">
        <v>168</v>
      </c>
      <c r="L222" s="39"/>
      <c r="M222" s="208" t="s">
        <v>1</v>
      </c>
      <c r="N222" s="209" t="s">
        <v>41</v>
      </c>
      <c r="O222" s="75"/>
      <c r="P222" s="210">
        <f>O222*H222</f>
        <v>0</v>
      </c>
      <c r="Q222" s="210">
        <v>0.0054999999999999997</v>
      </c>
      <c r="R222" s="210">
        <f>Q222*H222</f>
        <v>0.34941499999999998</v>
      </c>
      <c r="S222" s="210">
        <v>0</v>
      </c>
      <c r="T222" s="211">
        <f>S222*H222</f>
        <v>0</v>
      </c>
      <c r="AR222" s="13" t="s">
        <v>237</v>
      </c>
      <c r="AT222" s="13" t="s">
        <v>124</v>
      </c>
      <c r="AU222" s="13" t="s">
        <v>80</v>
      </c>
      <c r="AY222" s="13" t="s">
        <v>122</v>
      </c>
      <c r="BE222" s="212">
        <f>IF(N222="základní",J222,0)</f>
        <v>0</v>
      </c>
      <c r="BF222" s="212">
        <f>IF(N222="snížená",J222,0)</f>
        <v>0</v>
      </c>
      <c r="BG222" s="212">
        <f>IF(N222="zákl. přenesená",J222,0)</f>
        <v>0</v>
      </c>
      <c r="BH222" s="212">
        <f>IF(N222="sníž. přenesená",J222,0)</f>
        <v>0</v>
      </c>
      <c r="BI222" s="212">
        <f>IF(N222="nulová",J222,0)</f>
        <v>0</v>
      </c>
      <c r="BJ222" s="13" t="s">
        <v>78</v>
      </c>
      <c r="BK222" s="212">
        <f>ROUND(I222*H222,2)</f>
        <v>0</v>
      </c>
      <c r="BL222" s="13" t="s">
        <v>237</v>
      </c>
      <c r="BM222" s="13" t="s">
        <v>555</v>
      </c>
    </row>
    <row r="223" s="11" customFormat="1">
      <c r="B223" s="218"/>
      <c r="C223" s="219"/>
      <c r="D223" s="220" t="s">
        <v>176</v>
      </c>
      <c r="E223" s="221" t="s">
        <v>1</v>
      </c>
      <c r="F223" s="222" t="s">
        <v>556</v>
      </c>
      <c r="G223" s="219"/>
      <c r="H223" s="223">
        <v>63.530000000000001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176</v>
      </c>
      <c r="AU223" s="229" t="s">
        <v>80</v>
      </c>
      <c r="AV223" s="11" t="s">
        <v>80</v>
      </c>
      <c r="AW223" s="11" t="s">
        <v>32</v>
      </c>
      <c r="AX223" s="11" t="s">
        <v>70</v>
      </c>
      <c r="AY223" s="229" t="s">
        <v>122</v>
      </c>
    </row>
    <row r="224" s="1" customFormat="1" ht="16.5" customHeight="1">
      <c r="B224" s="34"/>
      <c r="C224" s="233" t="s">
        <v>557</v>
      </c>
      <c r="D224" s="233" t="s">
        <v>339</v>
      </c>
      <c r="E224" s="234" t="s">
        <v>558</v>
      </c>
      <c r="F224" s="235" t="s">
        <v>559</v>
      </c>
      <c r="G224" s="236" t="s">
        <v>167</v>
      </c>
      <c r="H224" s="237">
        <v>69.882999999999996</v>
      </c>
      <c r="I224" s="238"/>
      <c r="J224" s="239">
        <f>ROUND(I224*H224,2)</f>
        <v>0</v>
      </c>
      <c r="K224" s="235" t="s">
        <v>168</v>
      </c>
      <c r="L224" s="240"/>
      <c r="M224" s="241" t="s">
        <v>1</v>
      </c>
      <c r="N224" s="242" t="s">
        <v>41</v>
      </c>
      <c r="O224" s="75"/>
      <c r="P224" s="210">
        <f>O224*H224</f>
        <v>0</v>
      </c>
      <c r="Q224" s="210">
        <v>0.019199999999999998</v>
      </c>
      <c r="R224" s="210">
        <f>Q224*H224</f>
        <v>1.3417535999999999</v>
      </c>
      <c r="S224" s="210">
        <v>0</v>
      </c>
      <c r="T224" s="211">
        <f>S224*H224</f>
        <v>0</v>
      </c>
      <c r="AR224" s="13" t="s">
        <v>422</v>
      </c>
      <c r="AT224" s="13" t="s">
        <v>339</v>
      </c>
      <c r="AU224" s="13" t="s">
        <v>80</v>
      </c>
      <c r="AY224" s="13" t="s">
        <v>122</v>
      </c>
      <c r="BE224" s="212">
        <f>IF(N224="základní",J224,0)</f>
        <v>0</v>
      </c>
      <c r="BF224" s="212">
        <f>IF(N224="snížená",J224,0)</f>
        <v>0</v>
      </c>
      <c r="BG224" s="212">
        <f>IF(N224="zákl. přenesená",J224,0)</f>
        <v>0</v>
      </c>
      <c r="BH224" s="212">
        <f>IF(N224="sníž. přenesená",J224,0)</f>
        <v>0</v>
      </c>
      <c r="BI224" s="212">
        <f>IF(N224="nulová",J224,0)</f>
        <v>0</v>
      </c>
      <c r="BJ224" s="13" t="s">
        <v>78</v>
      </c>
      <c r="BK224" s="212">
        <f>ROUND(I224*H224,2)</f>
        <v>0</v>
      </c>
      <c r="BL224" s="13" t="s">
        <v>237</v>
      </c>
      <c r="BM224" s="13" t="s">
        <v>560</v>
      </c>
    </row>
    <row r="225" s="11" customFormat="1">
      <c r="B225" s="218"/>
      <c r="C225" s="219"/>
      <c r="D225" s="220" t="s">
        <v>176</v>
      </c>
      <c r="E225" s="219"/>
      <c r="F225" s="222" t="s">
        <v>561</v>
      </c>
      <c r="G225" s="219"/>
      <c r="H225" s="223">
        <v>69.882999999999996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176</v>
      </c>
      <c r="AU225" s="229" t="s">
        <v>80</v>
      </c>
      <c r="AV225" s="11" t="s">
        <v>80</v>
      </c>
      <c r="AW225" s="11" t="s">
        <v>4</v>
      </c>
      <c r="AX225" s="11" t="s">
        <v>78</v>
      </c>
      <c r="AY225" s="229" t="s">
        <v>122</v>
      </c>
    </row>
    <row r="226" s="1" customFormat="1" ht="16.5" customHeight="1">
      <c r="B226" s="34"/>
      <c r="C226" s="201" t="s">
        <v>562</v>
      </c>
      <c r="D226" s="201" t="s">
        <v>124</v>
      </c>
      <c r="E226" s="202" t="s">
        <v>563</v>
      </c>
      <c r="F226" s="203" t="s">
        <v>564</v>
      </c>
      <c r="G226" s="204" t="s">
        <v>167</v>
      </c>
      <c r="H226" s="205">
        <v>29.469999999999999</v>
      </c>
      <c r="I226" s="206"/>
      <c r="J226" s="207">
        <f>ROUND(I226*H226,2)</f>
        <v>0</v>
      </c>
      <c r="K226" s="203" t="s">
        <v>168</v>
      </c>
      <c r="L226" s="39"/>
      <c r="M226" s="208" t="s">
        <v>1</v>
      </c>
      <c r="N226" s="209" t="s">
        <v>41</v>
      </c>
      <c r="O226" s="75"/>
      <c r="P226" s="210">
        <f>O226*H226</f>
        <v>0</v>
      </c>
      <c r="Q226" s="210">
        <v>0.00545</v>
      </c>
      <c r="R226" s="210">
        <f>Q226*H226</f>
        <v>0.16061149999999999</v>
      </c>
      <c r="S226" s="210">
        <v>0</v>
      </c>
      <c r="T226" s="211">
        <f>S226*H226</f>
        <v>0</v>
      </c>
      <c r="AR226" s="13" t="s">
        <v>237</v>
      </c>
      <c r="AT226" s="13" t="s">
        <v>124</v>
      </c>
      <c r="AU226" s="13" t="s">
        <v>80</v>
      </c>
      <c r="AY226" s="13" t="s">
        <v>122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13" t="s">
        <v>78</v>
      </c>
      <c r="BK226" s="212">
        <f>ROUND(I226*H226,2)</f>
        <v>0</v>
      </c>
      <c r="BL226" s="13" t="s">
        <v>237</v>
      </c>
      <c r="BM226" s="13" t="s">
        <v>565</v>
      </c>
    </row>
    <row r="227" s="11" customFormat="1">
      <c r="B227" s="218"/>
      <c r="C227" s="219"/>
      <c r="D227" s="220" t="s">
        <v>176</v>
      </c>
      <c r="E227" s="221" t="s">
        <v>1</v>
      </c>
      <c r="F227" s="222" t="s">
        <v>566</v>
      </c>
      <c r="G227" s="219"/>
      <c r="H227" s="223">
        <v>29.469999999999999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176</v>
      </c>
      <c r="AU227" s="229" t="s">
        <v>80</v>
      </c>
      <c r="AV227" s="11" t="s">
        <v>80</v>
      </c>
      <c r="AW227" s="11" t="s">
        <v>32</v>
      </c>
      <c r="AX227" s="11" t="s">
        <v>78</v>
      </c>
      <c r="AY227" s="229" t="s">
        <v>122</v>
      </c>
    </row>
    <row r="228" s="1" customFormat="1" ht="16.5" customHeight="1">
      <c r="B228" s="34"/>
      <c r="C228" s="233" t="s">
        <v>567</v>
      </c>
      <c r="D228" s="233" t="s">
        <v>339</v>
      </c>
      <c r="E228" s="234" t="s">
        <v>568</v>
      </c>
      <c r="F228" s="235" t="s">
        <v>569</v>
      </c>
      <c r="G228" s="236" t="s">
        <v>167</v>
      </c>
      <c r="H228" s="237">
        <v>32.417000000000002</v>
      </c>
      <c r="I228" s="238"/>
      <c r="J228" s="239">
        <f>ROUND(I228*H228,2)</f>
        <v>0</v>
      </c>
      <c r="K228" s="235" t="s">
        <v>168</v>
      </c>
      <c r="L228" s="240"/>
      <c r="M228" s="241" t="s">
        <v>1</v>
      </c>
      <c r="N228" s="242" t="s">
        <v>41</v>
      </c>
      <c r="O228" s="75"/>
      <c r="P228" s="210">
        <f>O228*H228</f>
        <v>0</v>
      </c>
      <c r="Q228" s="210">
        <v>0.019199999999999998</v>
      </c>
      <c r="R228" s="210">
        <f>Q228*H228</f>
        <v>0.62240640000000003</v>
      </c>
      <c r="S228" s="210">
        <v>0</v>
      </c>
      <c r="T228" s="211">
        <f>S228*H228</f>
        <v>0</v>
      </c>
      <c r="AR228" s="13" t="s">
        <v>422</v>
      </c>
      <c r="AT228" s="13" t="s">
        <v>339</v>
      </c>
      <c r="AU228" s="13" t="s">
        <v>80</v>
      </c>
      <c r="AY228" s="13" t="s">
        <v>122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13" t="s">
        <v>78</v>
      </c>
      <c r="BK228" s="212">
        <f>ROUND(I228*H228,2)</f>
        <v>0</v>
      </c>
      <c r="BL228" s="13" t="s">
        <v>237</v>
      </c>
      <c r="BM228" s="13" t="s">
        <v>570</v>
      </c>
    </row>
    <row r="229" s="11" customFormat="1">
      <c r="B229" s="218"/>
      <c r="C229" s="219"/>
      <c r="D229" s="220" t="s">
        <v>176</v>
      </c>
      <c r="E229" s="219"/>
      <c r="F229" s="222" t="s">
        <v>571</v>
      </c>
      <c r="G229" s="219"/>
      <c r="H229" s="223">
        <v>32.417000000000002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176</v>
      </c>
      <c r="AU229" s="229" t="s">
        <v>80</v>
      </c>
      <c r="AV229" s="11" t="s">
        <v>80</v>
      </c>
      <c r="AW229" s="11" t="s">
        <v>4</v>
      </c>
      <c r="AX229" s="11" t="s">
        <v>78</v>
      </c>
      <c r="AY229" s="229" t="s">
        <v>122</v>
      </c>
    </row>
    <row r="230" s="1" customFormat="1" ht="16.5" customHeight="1">
      <c r="B230" s="34"/>
      <c r="C230" s="201" t="s">
        <v>572</v>
      </c>
      <c r="D230" s="201" t="s">
        <v>124</v>
      </c>
      <c r="E230" s="202" t="s">
        <v>573</v>
      </c>
      <c r="F230" s="203" t="s">
        <v>574</v>
      </c>
      <c r="G230" s="204" t="s">
        <v>167</v>
      </c>
      <c r="H230" s="205">
        <v>27.25</v>
      </c>
      <c r="I230" s="206"/>
      <c r="J230" s="207">
        <f>ROUND(I230*H230,2)</f>
        <v>0</v>
      </c>
      <c r="K230" s="203" t="s">
        <v>168</v>
      </c>
      <c r="L230" s="39"/>
      <c r="M230" s="208" t="s">
        <v>1</v>
      </c>
      <c r="N230" s="209" t="s">
        <v>41</v>
      </c>
      <c r="O230" s="75"/>
      <c r="P230" s="210">
        <f>O230*H230</f>
        <v>0</v>
      </c>
      <c r="Q230" s="210">
        <v>0</v>
      </c>
      <c r="R230" s="210">
        <f>Q230*H230</f>
        <v>0</v>
      </c>
      <c r="S230" s="210">
        <v>0</v>
      </c>
      <c r="T230" s="211">
        <f>S230*H230</f>
        <v>0</v>
      </c>
      <c r="AR230" s="13" t="s">
        <v>237</v>
      </c>
      <c r="AT230" s="13" t="s">
        <v>124</v>
      </c>
      <c r="AU230" s="13" t="s">
        <v>80</v>
      </c>
      <c r="AY230" s="13" t="s">
        <v>122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13" t="s">
        <v>78</v>
      </c>
      <c r="BK230" s="212">
        <f>ROUND(I230*H230,2)</f>
        <v>0</v>
      </c>
      <c r="BL230" s="13" t="s">
        <v>237</v>
      </c>
      <c r="BM230" s="13" t="s">
        <v>575</v>
      </c>
    </row>
    <row r="231" s="11" customFormat="1">
      <c r="B231" s="218"/>
      <c r="C231" s="219"/>
      <c r="D231" s="220" t="s">
        <v>176</v>
      </c>
      <c r="E231" s="221" t="s">
        <v>1</v>
      </c>
      <c r="F231" s="222" t="s">
        <v>576</v>
      </c>
      <c r="G231" s="219"/>
      <c r="H231" s="223">
        <v>27.25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176</v>
      </c>
      <c r="AU231" s="229" t="s">
        <v>80</v>
      </c>
      <c r="AV231" s="11" t="s">
        <v>80</v>
      </c>
      <c r="AW231" s="11" t="s">
        <v>32</v>
      </c>
      <c r="AX231" s="11" t="s">
        <v>78</v>
      </c>
      <c r="AY231" s="229" t="s">
        <v>122</v>
      </c>
    </row>
    <row r="232" s="1" customFormat="1" ht="16.5" customHeight="1">
      <c r="B232" s="34"/>
      <c r="C232" s="201" t="s">
        <v>577</v>
      </c>
      <c r="D232" s="201" t="s">
        <v>124</v>
      </c>
      <c r="E232" s="202" t="s">
        <v>578</v>
      </c>
      <c r="F232" s="203" t="s">
        <v>579</v>
      </c>
      <c r="G232" s="204" t="s">
        <v>167</v>
      </c>
      <c r="H232" s="205">
        <v>27.25</v>
      </c>
      <c r="I232" s="206"/>
      <c r="J232" s="207">
        <f>ROUND(I232*H232,2)</f>
        <v>0</v>
      </c>
      <c r="K232" s="203" t="s">
        <v>580</v>
      </c>
      <c r="L232" s="39"/>
      <c r="M232" s="208" t="s">
        <v>1</v>
      </c>
      <c r="N232" s="209" t="s">
        <v>41</v>
      </c>
      <c r="O232" s="75"/>
      <c r="P232" s="210">
        <f>O232*H232</f>
        <v>0</v>
      </c>
      <c r="Q232" s="210">
        <v>0.0077000000000000002</v>
      </c>
      <c r="R232" s="210">
        <f>Q232*H232</f>
        <v>0.20982500000000001</v>
      </c>
      <c r="S232" s="210">
        <v>0</v>
      </c>
      <c r="T232" s="211">
        <f>S232*H232</f>
        <v>0</v>
      </c>
      <c r="AR232" s="13" t="s">
        <v>237</v>
      </c>
      <c r="AT232" s="13" t="s">
        <v>124</v>
      </c>
      <c r="AU232" s="13" t="s">
        <v>80</v>
      </c>
      <c r="AY232" s="13" t="s">
        <v>122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13" t="s">
        <v>78</v>
      </c>
      <c r="BK232" s="212">
        <f>ROUND(I232*H232,2)</f>
        <v>0</v>
      </c>
      <c r="BL232" s="13" t="s">
        <v>237</v>
      </c>
      <c r="BM232" s="13" t="s">
        <v>581</v>
      </c>
    </row>
    <row r="233" s="1" customFormat="1" ht="16.5" customHeight="1">
      <c r="B233" s="34"/>
      <c r="C233" s="201" t="s">
        <v>582</v>
      </c>
      <c r="D233" s="201" t="s">
        <v>124</v>
      </c>
      <c r="E233" s="202" t="s">
        <v>583</v>
      </c>
      <c r="F233" s="203" t="s">
        <v>584</v>
      </c>
      <c r="G233" s="204" t="s">
        <v>450</v>
      </c>
      <c r="H233" s="243"/>
      <c r="I233" s="206"/>
      <c r="J233" s="207">
        <f>ROUND(I233*H233,2)</f>
        <v>0</v>
      </c>
      <c r="K233" s="203" t="s">
        <v>168</v>
      </c>
      <c r="L233" s="39"/>
      <c r="M233" s="208" t="s">
        <v>1</v>
      </c>
      <c r="N233" s="209" t="s">
        <v>41</v>
      </c>
      <c r="O233" s="75"/>
      <c r="P233" s="210">
        <f>O233*H233</f>
        <v>0</v>
      </c>
      <c r="Q233" s="210">
        <v>0</v>
      </c>
      <c r="R233" s="210">
        <f>Q233*H233</f>
        <v>0</v>
      </c>
      <c r="S233" s="210">
        <v>0</v>
      </c>
      <c r="T233" s="211">
        <f>S233*H233</f>
        <v>0</v>
      </c>
      <c r="AR233" s="13" t="s">
        <v>237</v>
      </c>
      <c r="AT233" s="13" t="s">
        <v>124</v>
      </c>
      <c r="AU233" s="13" t="s">
        <v>80</v>
      </c>
      <c r="AY233" s="13" t="s">
        <v>122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13" t="s">
        <v>78</v>
      </c>
      <c r="BK233" s="212">
        <f>ROUND(I233*H233,2)</f>
        <v>0</v>
      </c>
      <c r="BL233" s="13" t="s">
        <v>237</v>
      </c>
      <c r="BM233" s="13" t="s">
        <v>585</v>
      </c>
    </row>
    <row r="234" s="10" customFormat="1" ht="22.8" customHeight="1">
      <c r="B234" s="185"/>
      <c r="C234" s="186"/>
      <c r="D234" s="187" t="s">
        <v>69</v>
      </c>
      <c r="E234" s="199" t="s">
        <v>277</v>
      </c>
      <c r="F234" s="199" t="s">
        <v>278</v>
      </c>
      <c r="G234" s="186"/>
      <c r="H234" s="186"/>
      <c r="I234" s="189"/>
      <c r="J234" s="200">
        <f>BK234</f>
        <v>0</v>
      </c>
      <c r="K234" s="186"/>
      <c r="L234" s="191"/>
      <c r="M234" s="192"/>
      <c r="N234" s="193"/>
      <c r="O234" s="193"/>
      <c r="P234" s="194">
        <f>SUM(P235:P263)</f>
        <v>0</v>
      </c>
      <c r="Q234" s="193"/>
      <c r="R234" s="194">
        <f>SUM(R235:R263)</f>
        <v>0.38087622999999993</v>
      </c>
      <c r="S234" s="193"/>
      <c r="T234" s="195">
        <f>SUM(T235:T263)</f>
        <v>0</v>
      </c>
      <c r="AR234" s="196" t="s">
        <v>80</v>
      </c>
      <c r="AT234" s="197" t="s">
        <v>69</v>
      </c>
      <c r="AU234" s="197" t="s">
        <v>78</v>
      </c>
      <c r="AY234" s="196" t="s">
        <v>122</v>
      </c>
      <c r="BK234" s="198">
        <f>SUM(BK235:BK263)</f>
        <v>0</v>
      </c>
    </row>
    <row r="235" s="1" customFormat="1" ht="16.5" customHeight="1">
      <c r="B235" s="34"/>
      <c r="C235" s="201" t="s">
        <v>586</v>
      </c>
      <c r="D235" s="201" t="s">
        <v>124</v>
      </c>
      <c r="E235" s="202" t="s">
        <v>587</v>
      </c>
      <c r="F235" s="203" t="s">
        <v>588</v>
      </c>
      <c r="G235" s="204" t="s">
        <v>167</v>
      </c>
      <c r="H235" s="205">
        <v>35.869999999999997</v>
      </c>
      <c r="I235" s="206"/>
      <c r="J235" s="207">
        <f>ROUND(I235*H235,2)</f>
        <v>0</v>
      </c>
      <c r="K235" s="203" t="s">
        <v>168</v>
      </c>
      <c r="L235" s="39"/>
      <c r="M235" s="208" t="s">
        <v>1</v>
      </c>
      <c r="N235" s="209" t="s">
        <v>41</v>
      </c>
      <c r="O235" s="75"/>
      <c r="P235" s="210">
        <f>O235*H235</f>
        <v>0</v>
      </c>
      <c r="Q235" s="210">
        <v>0</v>
      </c>
      <c r="R235" s="210">
        <f>Q235*H235</f>
        <v>0</v>
      </c>
      <c r="S235" s="210">
        <v>0</v>
      </c>
      <c r="T235" s="211">
        <f>S235*H235</f>
        <v>0</v>
      </c>
      <c r="AR235" s="13" t="s">
        <v>237</v>
      </c>
      <c r="AT235" s="13" t="s">
        <v>124</v>
      </c>
      <c r="AU235" s="13" t="s">
        <v>80</v>
      </c>
      <c r="AY235" s="13" t="s">
        <v>122</v>
      </c>
      <c r="BE235" s="212">
        <f>IF(N235="základní",J235,0)</f>
        <v>0</v>
      </c>
      <c r="BF235" s="212">
        <f>IF(N235="snížená",J235,0)</f>
        <v>0</v>
      </c>
      <c r="BG235" s="212">
        <f>IF(N235="zákl. přenesená",J235,0)</f>
        <v>0</v>
      </c>
      <c r="BH235" s="212">
        <f>IF(N235="sníž. přenesená",J235,0)</f>
        <v>0</v>
      </c>
      <c r="BI235" s="212">
        <f>IF(N235="nulová",J235,0)</f>
        <v>0</v>
      </c>
      <c r="BJ235" s="13" t="s">
        <v>78</v>
      </c>
      <c r="BK235" s="212">
        <f>ROUND(I235*H235,2)</f>
        <v>0</v>
      </c>
      <c r="BL235" s="13" t="s">
        <v>237</v>
      </c>
      <c r="BM235" s="13" t="s">
        <v>589</v>
      </c>
    </row>
    <row r="236" s="11" customFormat="1">
      <c r="B236" s="218"/>
      <c r="C236" s="219"/>
      <c r="D236" s="220" t="s">
        <v>176</v>
      </c>
      <c r="E236" s="221" t="s">
        <v>1</v>
      </c>
      <c r="F236" s="222" t="s">
        <v>541</v>
      </c>
      <c r="G236" s="219"/>
      <c r="H236" s="223">
        <v>23.719999999999999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176</v>
      </c>
      <c r="AU236" s="229" t="s">
        <v>80</v>
      </c>
      <c r="AV236" s="11" t="s">
        <v>80</v>
      </c>
      <c r="AW236" s="11" t="s">
        <v>32</v>
      </c>
      <c r="AX236" s="11" t="s">
        <v>70</v>
      </c>
      <c r="AY236" s="229" t="s">
        <v>122</v>
      </c>
    </row>
    <row r="237" s="11" customFormat="1">
      <c r="B237" s="218"/>
      <c r="C237" s="219"/>
      <c r="D237" s="220" t="s">
        <v>176</v>
      </c>
      <c r="E237" s="221" t="s">
        <v>1</v>
      </c>
      <c r="F237" s="222" t="s">
        <v>542</v>
      </c>
      <c r="G237" s="219"/>
      <c r="H237" s="223">
        <v>12.15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176</v>
      </c>
      <c r="AU237" s="229" t="s">
        <v>80</v>
      </c>
      <c r="AV237" s="11" t="s">
        <v>80</v>
      </c>
      <c r="AW237" s="11" t="s">
        <v>32</v>
      </c>
      <c r="AX237" s="11" t="s">
        <v>70</v>
      </c>
      <c r="AY237" s="229" t="s">
        <v>122</v>
      </c>
    </row>
    <row r="238" s="1" customFormat="1" ht="16.5" customHeight="1">
      <c r="B238" s="34"/>
      <c r="C238" s="201" t="s">
        <v>590</v>
      </c>
      <c r="D238" s="201" t="s">
        <v>124</v>
      </c>
      <c r="E238" s="202" t="s">
        <v>591</v>
      </c>
      <c r="F238" s="203" t="s">
        <v>592</v>
      </c>
      <c r="G238" s="204" t="s">
        <v>167</v>
      </c>
      <c r="H238" s="205">
        <v>35.869999999999997</v>
      </c>
      <c r="I238" s="206"/>
      <c r="J238" s="207">
        <f>ROUND(I238*H238,2)</f>
        <v>0</v>
      </c>
      <c r="K238" s="203" t="s">
        <v>168</v>
      </c>
      <c r="L238" s="39"/>
      <c r="M238" s="208" t="s">
        <v>1</v>
      </c>
      <c r="N238" s="209" t="s">
        <v>41</v>
      </c>
      <c r="O238" s="75"/>
      <c r="P238" s="210">
        <f>O238*H238</f>
        <v>0</v>
      </c>
      <c r="Q238" s="210">
        <v>6.9999999999999994E-05</v>
      </c>
      <c r="R238" s="210">
        <f>Q238*H238</f>
        <v>0.0025108999999999995</v>
      </c>
      <c r="S238" s="210">
        <v>0</v>
      </c>
      <c r="T238" s="211">
        <f>S238*H238</f>
        <v>0</v>
      </c>
      <c r="AR238" s="13" t="s">
        <v>237</v>
      </c>
      <c r="AT238" s="13" t="s">
        <v>124</v>
      </c>
      <c r="AU238" s="13" t="s">
        <v>80</v>
      </c>
      <c r="AY238" s="13" t="s">
        <v>122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13" t="s">
        <v>78</v>
      </c>
      <c r="BK238" s="212">
        <f>ROUND(I238*H238,2)</f>
        <v>0</v>
      </c>
      <c r="BL238" s="13" t="s">
        <v>237</v>
      </c>
      <c r="BM238" s="13" t="s">
        <v>593</v>
      </c>
    </row>
    <row r="239" s="1" customFormat="1" ht="16.5" customHeight="1">
      <c r="B239" s="34"/>
      <c r="C239" s="201" t="s">
        <v>594</v>
      </c>
      <c r="D239" s="201" t="s">
        <v>124</v>
      </c>
      <c r="E239" s="202" t="s">
        <v>595</v>
      </c>
      <c r="F239" s="203" t="s">
        <v>596</v>
      </c>
      <c r="G239" s="204" t="s">
        <v>167</v>
      </c>
      <c r="H239" s="205">
        <v>35.869999999999997</v>
      </c>
      <c r="I239" s="206"/>
      <c r="J239" s="207">
        <f>ROUND(I239*H239,2)</f>
        <v>0</v>
      </c>
      <c r="K239" s="203" t="s">
        <v>168</v>
      </c>
      <c r="L239" s="39"/>
      <c r="M239" s="208" t="s">
        <v>1</v>
      </c>
      <c r="N239" s="209" t="s">
        <v>41</v>
      </c>
      <c r="O239" s="75"/>
      <c r="P239" s="210">
        <f>O239*H239</f>
        <v>0</v>
      </c>
      <c r="Q239" s="210">
        <v>0.0074999999999999997</v>
      </c>
      <c r="R239" s="210">
        <f>Q239*H239</f>
        <v>0.26902499999999996</v>
      </c>
      <c r="S239" s="210">
        <v>0</v>
      </c>
      <c r="T239" s="211">
        <f>S239*H239</f>
        <v>0</v>
      </c>
      <c r="AR239" s="13" t="s">
        <v>237</v>
      </c>
      <c r="AT239" s="13" t="s">
        <v>124</v>
      </c>
      <c r="AU239" s="13" t="s">
        <v>80</v>
      </c>
      <c r="AY239" s="13" t="s">
        <v>122</v>
      </c>
      <c r="BE239" s="212">
        <f>IF(N239="základní",J239,0)</f>
        <v>0</v>
      </c>
      <c r="BF239" s="212">
        <f>IF(N239="snížená",J239,0)</f>
        <v>0</v>
      </c>
      <c r="BG239" s="212">
        <f>IF(N239="zákl. přenesená",J239,0)</f>
        <v>0</v>
      </c>
      <c r="BH239" s="212">
        <f>IF(N239="sníž. přenesená",J239,0)</f>
        <v>0</v>
      </c>
      <c r="BI239" s="212">
        <f>IF(N239="nulová",J239,0)</f>
        <v>0</v>
      </c>
      <c r="BJ239" s="13" t="s">
        <v>78</v>
      </c>
      <c r="BK239" s="212">
        <f>ROUND(I239*H239,2)</f>
        <v>0</v>
      </c>
      <c r="BL239" s="13" t="s">
        <v>237</v>
      </c>
      <c r="BM239" s="13" t="s">
        <v>597</v>
      </c>
    </row>
    <row r="240" s="1" customFormat="1" ht="16.5" customHeight="1">
      <c r="B240" s="34"/>
      <c r="C240" s="201" t="s">
        <v>598</v>
      </c>
      <c r="D240" s="201" t="s">
        <v>124</v>
      </c>
      <c r="E240" s="202" t="s">
        <v>599</v>
      </c>
      <c r="F240" s="203" t="s">
        <v>600</v>
      </c>
      <c r="G240" s="204" t="s">
        <v>167</v>
      </c>
      <c r="H240" s="205">
        <v>23.719999999999999</v>
      </c>
      <c r="I240" s="206"/>
      <c r="J240" s="207">
        <f>ROUND(I240*H240,2)</f>
        <v>0</v>
      </c>
      <c r="K240" s="203" t="s">
        <v>168</v>
      </c>
      <c r="L240" s="39"/>
      <c r="M240" s="208" t="s">
        <v>1</v>
      </c>
      <c r="N240" s="209" t="s">
        <v>41</v>
      </c>
      <c r="O240" s="75"/>
      <c r="P240" s="210">
        <f>O240*H240</f>
        <v>0</v>
      </c>
      <c r="Q240" s="210">
        <v>0.00050000000000000001</v>
      </c>
      <c r="R240" s="210">
        <f>Q240*H240</f>
        <v>0.011859999999999999</v>
      </c>
      <c r="S240" s="210">
        <v>0</v>
      </c>
      <c r="T240" s="211">
        <f>S240*H240</f>
        <v>0</v>
      </c>
      <c r="AR240" s="13" t="s">
        <v>237</v>
      </c>
      <c r="AT240" s="13" t="s">
        <v>124</v>
      </c>
      <c r="AU240" s="13" t="s">
        <v>80</v>
      </c>
      <c r="AY240" s="13" t="s">
        <v>122</v>
      </c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13" t="s">
        <v>78</v>
      </c>
      <c r="BK240" s="212">
        <f>ROUND(I240*H240,2)</f>
        <v>0</v>
      </c>
      <c r="BL240" s="13" t="s">
        <v>237</v>
      </c>
      <c r="BM240" s="13" t="s">
        <v>601</v>
      </c>
    </row>
    <row r="241" s="11" customFormat="1">
      <c r="B241" s="218"/>
      <c r="C241" s="219"/>
      <c r="D241" s="220" t="s">
        <v>176</v>
      </c>
      <c r="E241" s="221" t="s">
        <v>1</v>
      </c>
      <c r="F241" s="222" t="s">
        <v>541</v>
      </c>
      <c r="G241" s="219"/>
      <c r="H241" s="223">
        <v>23.719999999999999</v>
      </c>
      <c r="I241" s="224"/>
      <c r="J241" s="219"/>
      <c r="K241" s="219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176</v>
      </c>
      <c r="AU241" s="229" t="s">
        <v>80</v>
      </c>
      <c r="AV241" s="11" t="s">
        <v>80</v>
      </c>
      <c r="AW241" s="11" t="s">
        <v>32</v>
      </c>
      <c r="AX241" s="11" t="s">
        <v>78</v>
      </c>
      <c r="AY241" s="229" t="s">
        <v>122</v>
      </c>
    </row>
    <row r="242" s="1" customFormat="1" ht="16.5" customHeight="1">
      <c r="B242" s="34"/>
      <c r="C242" s="233" t="s">
        <v>602</v>
      </c>
      <c r="D242" s="233" t="s">
        <v>339</v>
      </c>
      <c r="E242" s="234" t="s">
        <v>603</v>
      </c>
      <c r="F242" s="235" t="s">
        <v>604</v>
      </c>
      <c r="G242" s="236" t="s">
        <v>167</v>
      </c>
      <c r="H242" s="237">
        <v>26.091999999999999</v>
      </c>
      <c r="I242" s="238"/>
      <c r="J242" s="239">
        <f>ROUND(I242*H242,2)</f>
        <v>0</v>
      </c>
      <c r="K242" s="235" t="s">
        <v>168</v>
      </c>
      <c r="L242" s="240"/>
      <c r="M242" s="241" t="s">
        <v>1</v>
      </c>
      <c r="N242" s="242" t="s">
        <v>41</v>
      </c>
      <c r="O242" s="75"/>
      <c r="P242" s="210">
        <f>O242*H242</f>
        <v>0</v>
      </c>
      <c r="Q242" s="210">
        <v>0.00175</v>
      </c>
      <c r="R242" s="210">
        <f>Q242*H242</f>
        <v>0.045661</v>
      </c>
      <c r="S242" s="210">
        <v>0</v>
      </c>
      <c r="T242" s="211">
        <f>S242*H242</f>
        <v>0</v>
      </c>
      <c r="AR242" s="13" t="s">
        <v>422</v>
      </c>
      <c r="AT242" s="13" t="s">
        <v>339</v>
      </c>
      <c r="AU242" s="13" t="s">
        <v>80</v>
      </c>
      <c r="AY242" s="13" t="s">
        <v>122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13" t="s">
        <v>78</v>
      </c>
      <c r="BK242" s="212">
        <f>ROUND(I242*H242,2)</f>
        <v>0</v>
      </c>
      <c r="BL242" s="13" t="s">
        <v>237</v>
      </c>
      <c r="BM242" s="13" t="s">
        <v>605</v>
      </c>
    </row>
    <row r="243" s="11" customFormat="1">
      <c r="B243" s="218"/>
      <c r="C243" s="219"/>
      <c r="D243" s="220" t="s">
        <v>176</v>
      </c>
      <c r="E243" s="219"/>
      <c r="F243" s="222" t="s">
        <v>606</v>
      </c>
      <c r="G243" s="219"/>
      <c r="H243" s="223">
        <v>26.091999999999999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176</v>
      </c>
      <c r="AU243" s="229" t="s">
        <v>80</v>
      </c>
      <c r="AV243" s="11" t="s">
        <v>80</v>
      </c>
      <c r="AW243" s="11" t="s">
        <v>4</v>
      </c>
      <c r="AX243" s="11" t="s">
        <v>78</v>
      </c>
      <c r="AY243" s="229" t="s">
        <v>122</v>
      </c>
    </row>
    <row r="244" s="1" customFormat="1" ht="16.5" customHeight="1">
      <c r="B244" s="34"/>
      <c r="C244" s="201" t="s">
        <v>607</v>
      </c>
      <c r="D244" s="201" t="s">
        <v>124</v>
      </c>
      <c r="E244" s="202" t="s">
        <v>608</v>
      </c>
      <c r="F244" s="203" t="s">
        <v>609</v>
      </c>
      <c r="G244" s="204" t="s">
        <v>167</v>
      </c>
      <c r="H244" s="205">
        <v>12.15</v>
      </c>
      <c r="I244" s="206"/>
      <c r="J244" s="207">
        <f>ROUND(I244*H244,2)</f>
        <v>0</v>
      </c>
      <c r="K244" s="203" t="s">
        <v>168</v>
      </c>
      <c r="L244" s="39"/>
      <c r="M244" s="208" t="s">
        <v>1</v>
      </c>
      <c r="N244" s="209" t="s">
        <v>41</v>
      </c>
      <c r="O244" s="75"/>
      <c r="P244" s="210">
        <f>O244*H244</f>
        <v>0</v>
      </c>
      <c r="Q244" s="210">
        <v>0.00029999999999999997</v>
      </c>
      <c r="R244" s="210">
        <f>Q244*H244</f>
        <v>0.0036449999999999998</v>
      </c>
      <c r="S244" s="210">
        <v>0</v>
      </c>
      <c r="T244" s="211">
        <f>S244*H244</f>
        <v>0</v>
      </c>
      <c r="AR244" s="13" t="s">
        <v>237</v>
      </c>
      <c r="AT244" s="13" t="s">
        <v>124</v>
      </c>
      <c r="AU244" s="13" t="s">
        <v>80</v>
      </c>
      <c r="AY244" s="13" t="s">
        <v>122</v>
      </c>
      <c r="BE244" s="212">
        <f>IF(N244="základní",J244,0)</f>
        <v>0</v>
      </c>
      <c r="BF244" s="212">
        <f>IF(N244="snížená",J244,0)</f>
        <v>0</v>
      </c>
      <c r="BG244" s="212">
        <f>IF(N244="zákl. přenesená",J244,0)</f>
        <v>0</v>
      </c>
      <c r="BH244" s="212">
        <f>IF(N244="sníž. přenesená",J244,0)</f>
        <v>0</v>
      </c>
      <c r="BI244" s="212">
        <f>IF(N244="nulová",J244,0)</f>
        <v>0</v>
      </c>
      <c r="BJ244" s="13" t="s">
        <v>78</v>
      </c>
      <c r="BK244" s="212">
        <f>ROUND(I244*H244,2)</f>
        <v>0</v>
      </c>
      <c r="BL244" s="13" t="s">
        <v>237</v>
      </c>
      <c r="BM244" s="13" t="s">
        <v>610</v>
      </c>
    </row>
    <row r="245" s="11" customFormat="1">
      <c r="B245" s="218"/>
      <c r="C245" s="219"/>
      <c r="D245" s="220" t="s">
        <v>176</v>
      </c>
      <c r="E245" s="221" t="s">
        <v>1</v>
      </c>
      <c r="F245" s="222" t="s">
        <v>611</v>
      </c>
      <c r="G245" s="219"/>
      <c r="H245" s="223">
        <v>12.15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176</v>
      </c>
      <c r="AU245" s="229" t="s">
        <v>80</v>
      </c>
      <c r="AV245" s="11" t="s">
        <v>80</v>
      </c>
      <c r="AW245" s="11" t="s">
        <v>32</v>
      </c>
      <c r="AX245" s="11" t="s">
        <v>78</v>
      </c>
      <c r="AY245" s="229" t="s">
        <v>122</v>
      </c>
    </row>
    <row r="246" s="1" customFormat="1" ht="16.5" customHeight="1">
      <c r="B246" s="34"/>
      <c r="C246" s="233" t="s">
        <v>612</v>
      </c>
      <c r="D246" s="233" t="s">
        <v>339</v>
      </c>
      <c r="E246" s="234" t="s">
        <v>613</v>
      </c>
      <c r="F246" s="235" t="s">
        <v>614</v>
      </c>
      <c r="G246" s="236" t="s">
        <v>167</v>
      </c>
      <c r="H246" s="237">
        <v>13.365</v>
      </c>
      <c r="I246" s="238"/>
      <c r="J246" s="239">
        <f>ROUND(I246*H246,2)</f>
        <v>0</v>
      </c>
      <c r="K246" s="235" t="s">
        <v>1</v>
      </c>
      <c r="L246" s="240"/>
      <c r="M246" s="241" t="s">
        <v>1</v>
      </c>
      <c r="N246" s="242" t="s">
        <v>41</v>
      </c>
      <c r="O246" s="75"/>
      <c r="P246" s="210">
        <f>O246*H246</f>
        <v>0</v>
      </c>
      <c r="Q246" s="210">
        <v>0.0028700000000000002</v>
      </c>
      <c r="R246" s="210">
        <f>Q246*H246</f>
        <v>0.038357550000000004</v>
      </c>
      <c r="S246" s="210">
        <v>0</v>
      </c>
      <c r="T246" s="211">
        <f>S246*H246</f>
        <v>0</v>
      </c>
      <c r="AR246" s="13" t="s">
        <v>422</v>
      </c>
      <c r="AT246" s="13" t="s">
        <v>339</v>
      </c>
      <c r="AU246" s="13" t="s">
        <v>80</v>
      </c>
      <c r="AY246" s="13" t="s">
        <v>122</v>
      </c>
      <c r="BE246" s="212">
        <f>IF(N246="základní",J246,0)</f>
        <v>0</v>
      </c>
      <c r="BF246" s="212">
        <f>IF(N246="snížená",J246,0)</f>
        <v>0</v>
      </c>
      <c r="BG246" s="212">
        <f>IF(N246="zákl. přenesená",J246,0)</f>
        <v>0</v>
      </c>
      <c r="BH246" s="212">
        <f>IF(N246="sníž. přenesená",J246,0)</f>
        <v>0</v>
      </c>
      <c r="BI246" s="212">
        <f>IF(N246="nulová",J246,0)</f>
        <v>0</v>
      </c>
      <c r="BJ246" s="13" t="s">
        <v>78</v>
      </c>
      <c r="BK246" s="212">
        <f>ROUND(I246*H246,2)</f>
        <v>0</v>
      </c>
      <c r="BL246" s="13" t="s">
        <v>237</v>
      </c>
      <c r="BM246" s="13" t="s">
        <v>615</v>
      </c>
    </row>
    <row r="247" s="11" customFormat="1">
      <c r="B247" s="218"/>
      <c r="C247" s="219"/>
      <c r="D247" s="220" t="s">
        <v>176</v>
      </c>
      <c r="E247" s="219"/>
      <c r="F247" s="222" t="s">
        <v>616</v>
      </c>
      <c r="G247" s="219"/>
      <c r="H247" s="223">
        <v>13.365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176</v>
      </c>
      <c r="AU247" s="229" t="s">
        <v>80</v>
      </c>
      <c r="AV247" s="11" t="s">
        <v>80</v>
      </c>
      <c r="AW247" s="11" t="s">
        <v>4</v>
      </c>
      <c r="AX247" s="11" t="s">
        <v>78</v>
      </c>
      <c r="AY247" s="229" t="s">
        <v>122</v>
      </c>
    </row>
    <row r="248" s="1" customFormat="1" ht="16.5" customHeight="1">
      <c r="B248" s="34"/>
      <c r="C248" s="201" t="s">
        <v>617</v>
      </c>
      <c r="D248" s="201" t="s">
        <v>124</v>
      </c>
      <c r="E248" s="202" t="s">
        <v>618</v>
      </c>
      <c r="F248" s="203" t="s">
        <v>619</v>
      </c>
      <c r="G248" s="204" t="s">
        <v>203</v>
      </c>
      <c r="H248" s="205">
        <v>25.98</v>
      </c>
      <c r="I248" s="206"/>
      <c r="J248" s="207">
        <f>ROUND(I248*H248,2)</f>
        <v>0</v>
      </c>
      <c r="K248" s="203" t="s">
        <v>168</v>
      </c>
      <c r="L248" s="39"/>
      <c r="M248" s="208" t="s">
        <v>1</v>
      </c>
      <c r="N248" s="209" t="s">
        <v>41</v>
      </c>
      <c r="O248" s="75"/>
      <c r="P248" s="210">
        <f>O248*H248</f>
        <v>0</v>
      </c>
      <c r="Q248" s="210">
        <v>1.0000000000000001E-05</v>
      </c>
      <c r="R248" s="210">
        <f>Q248*H248</f>
        <v>0.00025980000000000003</v>
      </c>
      <c r="S248" s="210">
        <v>0</v>
      </c>
      <c r="T248" s="211">
        <f>S248*H248</f>
        <v>0</v>
      </c>
      <c r="AR248" s="13" t="s">
        <v>237</v>
      </c>
      <c r="AT248" s="13" t="s">
        <v>124</v>
      </c>
      <c r="AU248" s="13" t="s">
        <v>80</v>
      </c>
      <c r="AY248" s="13" t="s">
        <v>122</v>
      </c>
      <c r="BE248" s="212">
        <f>IF(N248="základní",J248,0)</f>
        <v>0</v>
      </c>
      <c r="BF248" s="212">
        <f>IF(N248="snížená",J248,0)</f>
        <v>0</v>
      </c>
      <c r="BG248" s="212">
        <f>IF(N248="zákl. přenesená",J248,0)</f>
        <v>0</v>
      </c>
      <c r="BH248" s="212">
        <f>IF(N248="sníž. přenesená",J248,0)</f>
        <v>0</v>
      </c>
      <c r="BI248" s="212">
        <f>IF(N248="nulová",J248,0)</f>
        <v>0</v>
      </c>
      <c r="BJ248" s="13" t="s">
        <v>78</v>
      </c>
      <c r="BK248" s="212">
        <f>ROUND(I248*H248,2)</f>
        <v>0</v>
      </c>
      <c r="BL248" s="13" t="s">
        <v>237</v>
      </c>
      <c r="BM248" s="13" t="s">
        <v>620</v>
      </c>
    </row>
    <row r="249" s="11" customFormat="1">
      <c r="B249" s="218"/>
      <c r="C249" s="219"/>
      <c r="D249" s="220" t="s">
        <v>176</v>
      </c>
      <c r="E249" s="221" t="s">
        <v>1</v>
      </c>
      <c r="F249" s="222" t="s">
        <v>621</v>
      </c>
      <c r="G249" s="219"/>
      <c r="H249" s="223">
        <v>25.98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176</v>
      </c>
      <c r="AU249" s="229" t="s">
        <v>80</v>
      </c>
      <c r="AV249" s="11" t="s">
        <v>80</v>
      </c>
      <c r="AW249" s="11" t="s">
        <v>32</v>
      </c>
      <c r="AX249" s="11" t="s">
        <v>78</v>
      </c>
      <c r="AY249" s="229" t="s">
        <v>122</v>
      </c>
    </row>
    <row r="250" s="1" customFormat="1" ht="16.5" customHeight="1">
      <c r="B250" s="34"/>
      <c r="C250" s="233" t="s">
        <v>622</v>
      </c>
      <c r="D250" s="233" t="s">
        <v>339</v>
      </c>
      <c r="E250" s="234" t="s">
        <v>623</v>
      </c>
      <c r="F250" s="235" t="s">
        <v>624</v>
      </c>
      <c r="G250" s="236" t="s">
        <v>203</v>
      </c>
      <c r="H250" s="237">
        <v>26.5</v>
      </c>
      <c r="I250" s="238"/>
      <c r="J250" s="239">
        <f>ROUND(I250*H250,2)</f>
        <v>0</v>
      </c>
      <c r="K250" s="235" t="s">
        <v>168</v>
      </c>
      <c r="L250" s="240"/>
      <c r="M250" s="241" t="s">
        <v>1</v>
      </c>
      <c r="N250" s="242" t="s">
        <v>41</v>
      </c>
      <c r="O250" s="75"/>
      <c r="P250" s="210">
        <f>O250*H250</f>
        <v>0</v>
      </c>
      <c r="Q250" s="210">
        <v>0.00020000000000000001</v>
      </c>
      <c r="R250" s="210">
        <f>Q250*H250</f>
        <v>0.0053</v>
      </c>
      <c r="S250" s="210">
        <v>0</v>
      </c>
      <c r="T250" s="211">
        <f>S250*H250</f>
        <v>0</v>
      </c>
      <c r="AR250" s="13" t="s">
        <v>422</v>
      </c>
      <c r="AT250" s="13" t="s">
        <v>339</v>
      </c>
      <c r="AU250" s="13" t="s">
        <v>80</v>
      </c>
      <c r="AY250" s="13" t="s">
        <v>122</v>
      </c>
      <c r="BE250" s="212">
        <f>IF(N250="základní",J250,0)</f>
        <v>0</v>
      </c>
      <c r="BF250" s="212">
        <f>IF(N250="snížená",J250,0)</f>
        <v>0</v>
      </c>
      <c r="BG250" s="212">
        <f>IF(N250="zákl. přenesená",J250,0)</f>
        <v>0</v>
      </c>
      <c r="BH250" s="212">
        <f>IF(N250="sníž. přenesená",J250,0)</f>
        <v>0</v>
      </c>
      <c r="BI250" s="212">
        <f>IF(N250="nulová",J250,0)</f>
        <v>0</v>
      </c>
      <c r="BJ250" s="13" t="s">
        <v>78</v>
      </c>
      <c r="BK250" s="212">
        <f>ROUND(I250*H250,2)</f>
        <v>0</v>
      </c>
      <c r="BL250" s="13" t="s">
        <v>237</v>
      </c>
      <c r="BM250" s="13" t="s">
        <v>625</v>
      </c>
    </row>
    <row r="251" s="11" customFormat="1">
      <c r="B251" s="218"/>
      <c r="C251" s="219"/>
      <c r="D251" s="220" t="s">
        <v>176</v>
      </c>
      <c r="E251" s="219"/>
      <c r="F251" s="222" t="s">
        <v>626</v>
      </c>
      <c r="G251" s="219"/>
      <c r="H251" s="223">
        <v>26.5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176</v>
      </c>
      <c r="AU251" s="229" t="s">
        <v>80</v>
      </c>
      <c r="AV251" s="11" t="s">
        <v>80</v>
      </c>
      <c r="AW251" s="11" t="s">
        <v>4</v>
      </c>
      <c r="AX251" s="11" t="s">
        <v>78</v>
      </c>
      <c r="AY251" s="229" t="s">
        <v>122</v>
      </c>
    </row>
    <row r="252" s="1" customFormat="1" ht="16.5" customHeight="1">
      <c r="B252" s="34"/>
      <c r="C252" s="201" t="s">
        <v>627</v>
      </c>
      <c r="D252" s="201" t="s">
        <v>124</v>
      </c>
      <c r="E252" s="202" t="s">
        <v>628</v>
      </c>
      <c r="F252" s="203" t="s">
        <v>629</v>
      </c>
      <c r="G252" s="204" t="s">
        <v>203</v>
      </c>
      <c r="H252" s="205">
        <v>12.800000000000001</v>
      </c>
      <c r="I252" s="206"/>
      <c r="J252" s="207">
        <f>ROUND(I252*H252,2)</f>
        <v>0</v>
      </c>
      <c r="K252" s="203" t="s">
        <v>168</v>
      </c>
      <c r="L252" s="39"/>
      <c r="M252" s="208" t="s">
        <v>1</v>
      </c>
      <c r="N252" s="209" t="s">
        <v>41</v>
      </c>
      <c r="O252" s="75"/>
      <c r="P252" s="210">
        <f>O252*H252</f>
        <v>0</v>
      </c>
      <c r="Q252" s="210">
        <v>1.0000000000000001E-05</v>
      </c>
      <c r="R252" s="210">
        <f>Q252*H252</f>
        <v>0.00012800000000000002</v>
      </c>
      <c r="S252" s="210">
        <v>0</v>
      </c>
      <c r="T252" s="211">
        <f>S252*H252</f>
        <v>0</v>
      </c>
      <c r="AR252" s="13" t="s">
        <v>237</v>
      </c>
      <c r="AT252" s="13" t="s">
        <v>124</v>
      </c>
      <c r="AU252" s="13" t="s">
        <v>80</v>
      </c>
      <c r="AY252" s="13" t="s">
        <v>122</v>
      </c>
      <c r="BE252" s="212">
        <f>IF(N252="základní",J252,0)</f>
        <v>0</v>
      </c>
      <c r="BF252" s="212">
        <f>IF(N252="snížená",J252,0)</f>
        <v>0</v>
      </c>
      <c r="BG252" s="212">
        <f>IF(N252="zákl. přenesená",J252,0)</f>
        <v>0</v>
      </c>
      <c r="BH252" s="212">
        <f>IF(N252="sníž. přenesená",J252,0)</f>
        <v>0</v>
      </c>
      <c r="BI252" s="212">
        <f>IF(N252="nulová",J252,0)</f>
        <v>0</v>
      </c>
      <c r="BJ252" s="13" t="s">
        <v>78</v>
      </c>
      <c r="BK252" s="212">
        <f>ROUND(I252*H252,2)</f>
        <v>0</v>
      </c>
      <c r="BL252" s="13" t="s">
        <v>237</v>
      </c>
      <c r="BM252" s="13" t="s">
        <v>630</v>
      </c>
    </row>
    <row r="253" s="11" customFormat="1">
      <c r="B253" s="218"/>
      <c r="C253" s="219"/>
      <c r="D253" s="220" t="s">
        <v>176</v>
      </c>
      <c r="E253" s="221" t="s">
        <v>1</v>
      </c>
      <c r="F253" s="222" t="s">
        <v>631</v>
      </c>
      <c r="G253" s="219"/>
      <c r="H253" s="223">
        <v>12.800000000000001</v>
      </c>
      <c r="I253" s="224"/>
      <c r="J253" s="219"/>
      <c r="K253" s="219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176</v>
      </c>
      <c r="AU253" s="229" t="s">
        <v>80</v>
      </c>
      <c r="AV253" s="11" t="s">
        <v>80</v>
      </c>
      <c r="AW253" s="11" t="s">
        <v>32</v>
      </c>
      <c r="AX253" s="11" t="s">
        <v>70</v>
      </c>
      <c r="AY253" s="229" t="s">
        <v>122</v>
      </c>
    </row>
    <row r="254" s="1" customFormat="1" ht="16.5" customHeight="1">
      <c r="B254" s="34"/>
      <c r="C254" s="233" t="s">
        <v>632</v>
      </c>
      <c r="D254" s="233" t="s">
        <v>339</v>
      </c>
      <c r="E254" s="234" t="s">
        <v>633</v>
      </c>
      <c r="F254" s="235" t="s">
        <v>634</v>
      </c>
      <c r="G254" s="236" t="s">
        <v>203</v>
      </c>
      <c r="H254" s="237">
        <v>13.44</v>
      </c>
      <c r="I254" s="238"/>
      <c r="J254" s="239">
        <f>ROUND(I254*H254,2)</f>
        <v>0</v>
      </c>
      <c r="K254" s="235" t="s">
        <v>1</v>
      </c>
      <c r="L254" s="240"/>
      <c r="M254" s="241" t="s">
        <v>1</v>
      </c>
      <c r="N254" s="242" t="s">
        <v>41</v>
      </c>
      <c r="O254" s="75"/>
      <c r="P254" s="210">
        <f>O254*H254</f>
        <v>0</v>
      </c>
      <c r="Q254" s="210">
        <v>0.00025000000000000001</v>
      </c>
      <c r="R254" s="210">
        <f>Q254*H254</f>
        <v>0.0033600000000000001</v>
      </c>
      <c r="S254" s="210">
        <v>0</v>
      </c>
      <c r="T254" s="211">
        <f>S254*H254</f>
        <v>0</v>
      </c>
      <c r="AR254" s="13" t="s">
        <v>422</v>
      </c>
      <c r="AT254" s="13" t="s">
        <v>339</v>
      </c>
      <c r="AU254" s="13" t="s">
        <v>80</v>
      </c>
      <c r="AY254" s="13" t="s">
        <v>122</v>
      </c>
      <c r="BE254" s="212">
        <f>IF(N254="základní",J254,0)</f>
        <v>0</v>
      </c>
      <c r="BF254" s="212">
        <f>IF(N254="snížená",J254,0)</f>
        <v>0</v>
      </c>
      <c r="BG254" s="212">
        <f>IF(N254="zákl. přenesená",J254,0)</f>
        <v>0</v>
      </c>
      <c r="BH254" s="212">
        <f>IF(N254="sníž. přenesená",J254,0)</f>
        <v>0</v>
      </c>
      <c r="BI254" s="212">
        <f>IF(N254="nulová",J254,0)</f>
        <v>0</v>
      </c>
      <c r="BJ254" s="13" t="s">
        <v>78</v>
      </c>
      <c r="BK254" s="212">
        <f>ROUND(I254*H254,2)</f>
        <v>0</v>
      </c>
      <c r="BL254" s="13" t="s">
        <v>237</v>
      </c>
      <c r="BM254" s="13" t="s">
        <v>635</v>
      </c>
    </row>
    <row r="255" s="11" customFormat="1">
      <c r="B255" s="218"/>
      <c r="C255" s="219"/>
      <c r="D255" s="220" t="s">
        <v>176</v>
      </c>
      <c r="E255" s="219"/>
      <c r="F255" s="222" t="s">
        <v>636</v>
      </c>
      <c r="G255" s="219"/>
      <c r="H255" s="223">
        <v>13.44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176</v>
      </c>
      <c r="AU255" s="229" t="s">
        <v>80</v>
      </c>
      <c r="AV255" s="11" t="s">
        <v>80</v>
      </c>
      <c r="AW255" s="11" t="s">
        <v>4</v>
      </c>
      <c r="AX255" s="11" t="s">
        <v>78</v>
      </c>
      <c r="AY255" s="229" t="s">
        <v>122</v>
      </c>
    </row>
    <row r="256" s="1" customFormat="1" ht="16.5" customHeight="1">
      <c r="B256" s="34"/>
      <c r="C256" s="201" t="s">
        <v>637</v>
      </c>
      <c r="D256" s="201" t="s">
        <v>124</v>
      </c>
      <c r="E256" s="202" t="s">
        <v>638</v>
      </c>
      <c r="F256" s="203" t="s">
        <v>639</v>
      </c>
      <c r="G256" s="204" t="s">
        <v>203</v>
      </c>
      <c r="H256" s="205">
        <v>2.2000000000000002</v>
      </c>
      <c r="I256" s="206"/>
      <c r="J256" s="207">
        <f>ROUND(I256*H256,2)</f>
        <v>0</v>
      </c>
      <c r="K256" s="203" t="s">
        <v>168</v>
      </c>
      <c r="L256" s="39"/>
      <c r="M256" s="208" t="s">
        <v>1</v>
      </c>
      <c r="N256" s="209" t="s">
        <v>41</v>
      </c>
      <c r="O256" s="75"/>
      <c r="P256" s="210">
        <f>O256*H256</f>
        <v>0</v>
      </c>
      <c r="Q256" s="210">
        <v>0</v>
      </c>
      <c r="R256" s="210">
        <f>Q256*H256</f>
        <v>0</v>
      </c>
      <c r="S256" s="210">
        <v>0</v>
      </c>
      <c r="T256" s="211">
        <f>S256*H256</f>
        <v>0</v>
      </c>
      <c r="AR256" s="13" t="s">
        <v>237</v>
      </c>
      <c r="AT256" s="13" t="s">
        <v>124</v>
      </c>
      <c r="AU256" s="13" t="s">
        <v>80</v>
      </c>
      <c r="AY256" s="13" t="s">
        <v>122</v>
      </c>
      <c r="BE256" s="212">
        <f>IF(N256="základní",J256,0)</f>
        <v>0</v>
      </c>
      <c r="BF256" s="212">
        <f>IF(N256="snížená",J256,0)</f>
        <v>0</v>
      </c>
      <c r="BG256" s="212">
        <f>IF(N256="zákl. přenesená",J256,0)</f>
        <v>0</v>
      </c>
      <c r="BH256" s="212">
        <f>IF(N256="sníž. přenesená",J256,0)</f>
        <v>0</v>
      </c>
      <c r="BI256" s="212">
        <f>IF(N256="nulová",J256,0)</f>
        <v>0</v>
      </c>
      <c r="BJ256" s="13" t="s">
        <v>78</v>
      </c>
      <c r="BK256" s="212">
        <f>ROUND(I256*H256,2)</f>
        <v>0</v>
      </c>
      <c r="BL256" s="13" t="s">
        <v>237</v>
      </c>
      <c r="BM256" s="13" t="s">
        <v>640</v>
      </c>
    </row>
    <row r="257" s="11" customFormat="1">
      <c r="B257" s="218"/>
      <c r="C257" s="219"/>
      <c r="D257" s="220" t="s">
        <v>176</v>
      </c>
      <c r="E257" s="221" t="s">
        <v>1</v>
      </c>
      <c r="F257" s="222" t="s">
        <v>641</v>
      </c>
      <c r="G257" s="219"/>
      <c r="H257" s="223">
        <v>2.2000000000000002</v>
      </c>
      <c r="I257" s="224"/>
      <c r="J257" s="219"/>
      <c r="K257" s="219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176</v>
      </c>
      <c r="AU257" s="229" t="s">
        <v>80</v>
      </c>
      <c r="AV257" s="11" t="s">
        <v>80</v>
      </c>
      <c r="AW257" s="11" t="s">
        <v>32</v>
      </c>
      <c r="AX257" s="11" t="s">
        <v>70</v>
      </c>
      <c r="AY257" s="229" t="s">
        <v>122</v>
      </c>
    </row>
    <row r="258" s="1" customFormat="1" ht="16.5" customHeight="1">
      <c r="B258" s="34"/>
      <c r="C258" s="233" t="s">
        <v>642</v>
      </c>
      <c r="D258" s="233" t="s">
        <v>339</v>
      </c>
      <c r="E258" s="234" t="s">
        <v>643</v>
      </c>
      <c r="F258" s="235" t="s">
        <v>644</v>
      </c>
      <c r="G258" s="236" t="s">
        <v>203</v>
      </c>
      <c r="H258" s="237">
        <v>2.2440000000000002</v>
      </c>
      <c r="I258" s="238"/>
      <c r="J258" s="239">
        <f>ROUND(I258*H258,2)</f>
        <v>0</v>
      </c>
      <c r="K258" s="235" t="s">
        <v>168</v>
      </c>
      <c r="L258" s="240"/>
      <c r="M258" s="241" t="s">
        <v>1</v>
      </c>
      <c r="N258" s="242" t="s">
        <v>41</v>
      </c>
      <c r="O258" s="75"/>
      <c r="P258" s="210">
        <f>O258*H258</f>
        <v>0</v>
      </c>
      <c r="Q258" s="210">
        <v>0.00017000000000000001</v>
      </c>
      <c r="R258" s="210">
        <f>Q258*H258</f>
        <v>0.00038148000000000007</v>
      </c>
      <c r="S258" s="210">
        <v>0</v>
      </c>
      <c r="T258" s="211">
        <f>S258*H258</f>
        <v>0</v>
      </c>
      <c r="AR258" s="13" t="s">
        <v>422</v>
      </c>
      <c r="AT258" s="13" t="s">
        <v>339</v>
      </c>
      <c r="AU258" s="13" t="s">
        <v>80</v>
      </c>
      <c r="AY258" s="13" t="s">
        <v>122</v>
      </c>
      <c r="BE258" s="212">
        <f>IF(N258="základní",J258,0)</f>
        <v>0</v>
      </c>
      <c r="BF258" s="212">
        <f>IF(N258="snížená",J258,0)</f>
        <v>0</v>
      </c>
      <c r="BG258" s="212">
        <f>IF(N258="zákl. přenesená",J258,0)</f>
        <v>0</v>
      </c>
      <c r="BH258" s="212">
        <f>IF(N258="sníž. přenesená",J258,0)</f>
        <v>0</v>
      </c>
      <c r="BI258" s="212">
        <f>IF(N258="nulová",J258,0)</f>
        <v>0</v>
      </c>
      <c r="BJ258" s="13" t="s">
        <v>78</v>
      </c>
      <c r="BK258" s="212">
        <f>ROUND(I258*H258,2)</f>
        <v>0</v>
      </c>
      <c r="BL258" s="13" t="s">
        <v>237</v>
      </c>
      <c r="BM258" s="13" t="s">
        <v>645</v>
      </c>
    </row>
    <row r="259" s="11" customFormat="1">
      <c r="B259" s="218"/>
      <c r="C259" s="219"/>
      <c r="D259" s="220" t="s">
        <v>176</v>
      </c>
      <c r="E259" s="219"/>
      <c r="F259" s="222" t="s">
        <v>646</v>
      </c>
      <c r="G259" s="219"/>
      <c r="H259" s="223">
        <v>2.2440000000000002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176</v>
      </c>
      <c r="AU259" s="229" t="s">
        <v>80</v>
      </c>
      <c r="AV259" s="11" t="s">
        <v>80</v>
      </c>
      <c r="AW259" s="11" t="s">
        <v>4</v>
      </c>
      <c r="AX259" s="11" t="s">
        <v>78</v>
      </c>
      <c r="AY259" s="229" t="s">
        <v>122</v>
      </c>
    </row>
    <row r="260" s="1" customFormat="1" ht="16.5" customHeight="1">
      <c r="B260" s="34"/>
      <c r="C260" s="201" t="s">
        <v>647</v>
      </c>
      <c r="D260" s="201" t="s">
        <v>124</v>
      </c>
      <c r="E260" s="202" t="s">
        <v>648</v>
      </c>
      <c r="F260" s="203" t="s">
        <v>649</v>
      </c>
      <c r="G260" s="204" t="s">
        <v>203</v>
      </c>
      <c r="H260" s="205">
        <v>1.52</v>
      </c>
      <c r="I260" s="206"/>
      <c r="J260" s="207">
        <f>ROUND(I260*H260,2)</f>
        <v>0</v>
      </c>
      <c r="K260" s="203" t="s">
        <v>168</v>
      </c>
      <c r="L260" s="39"/>
      <c r="M260" s="208" t="s">
        <v>1</v>
      </c>
      <c r="N260" s="209" t="s">
        <v>41</v>
      </c>
      <c r="O260" s="75"/>
      <c r="P260" s="210">
        <f>O260*H260</f>
        <v>0</v>
      </c>
      <c r="Q260" s="210">
        <v>0</v>
      </c>
      <c r="R260" s="210">
        <f>Q260*H260</f>
        <v>0</v>
      </c>
      <c r="S260" s="210">
        <v>0</v>
      </c>
      <c r="T260" s="211">
        <f>S260*H260</f>
        <v>0</v>
      </c>
      <c r="AR260" s="13" t="s">
        <v>237</v>
      </c>
      <c r="AT260" s="13" t="s">
        <v>124</v>
      </c>
      <c r="AU260" s="13" t="s">
        <v>80</v>
      </c>
      <c r="AY260" s="13" t="s">
        <v>122</v>
      </c>
      <c r="BE260" s="212">
        <f>IF(N260="základní",J260,0)</f>
        <v>0</v>
      </c>
      <c r="BF260" s="212">
        <f>IF(N260="snížená",J260,0)</f>
        <v>0</v>
      </c>
      <c r="BG260" s="212">
        <f>IF(N260="zákl. přenesená",J260,0)</f>
        <v>0</v>
      </c>
      <c r="BH260" s="212">
        <f>IF(N260="sníž. přenesená",J260,0)</f>
        <v>0</v>
      </c>
      <c r="BI260" s="212">
        <f>IF(N260="nulová",J260,0)</f>
        <v>0</v>
      </c>
      <c r="BJ260" s="13" t="s">
        <v>78</v>
      </c>
      <c r="BK260" s="212">
        <f>ROUND(I260*H260,2)</f>
        <v>0</v>
      </c>
      <c r="BL260" s="13" t="s">
        <v>237</v>
      </c>
      <c r="BM260" s="13" t="s">
        <v>650</v>
      </c>
    </row>
    <row r="261" s="1" customFormat="1" ht="16.5" customHeight="1">
      <c r="B261" s="34"/>
      <c r="C261" s="233" t="s">
        <v>651</v>
      </c>
      <c r="D261" s="233" t="s">
        <v>339</v>
      </c>
      <c r="E261" s="234" t="s">
        <v>652</v>
      </c>
      <c r="F261" s="235" t="s">
        <v>653</v>
      </c>
      <c r="G261" s="236" t="s">
        <v>203</v>
      </c>
      <c r="H261" s="237">
        <v>1.55</v>
      </c>
      <c r="I261" s="238"/>
      <c r="J261" s="239">
        <f>ROUND(I261*H261,2)</f>
        <v>0</v>
      </c>
      <c r="K261" s="235" t="s">
        <v>1</v>
      </c>
      <c r="L261" s="240"/>
      <c r="M261" s="241" t="s">
        <v>1</v>
      </c>
      <c r="N261" s="242" t="s">
        <v>41</v>
      </c>
      <c r="O261" s="75"/>
      <c r="P261" s="210">
        <f>O261*H261</f>
        <v>0</v>
      </c>
      <c r="Q261" s="210">
        <v>0.00025000000000000001</v>
      </c>
      <c r="R261" s="210">
        <f>Q261*H261</f>
        <v>0.00038750000000000004</v>
      </c>
      <c r="S261" s="210">
        <v>0</v>
      </c>
      <c r="T261" s="211">
        <f>S261*H261</f>
        <v>0</v>
      </c>
      <c r="AR261" s="13" t="s">
        <v>422</v>
      </c>
      <c r="AT261" s="13" t="s">
        <v>339</v>
      </c>
      <c r="AU261" s="13" t="s">
        <v>80</v>
      </c>
      <c r="AY261" s="13" t="s">
        <v>122</v>
      </c>
      <c r="BE261" s="212">
        <f>IF(N261="základní",J261,0)</f>
        <v>0</v>
      </c>
      <c r="BF261" s="212">
        <f>IF(N261="snížená",J261,0)</f>
        <v>0</v>
      </c>
      <c r="BG261" s="212">
        <f>IF(N261="zákl. přenesená",J261,0)</f>
        <v>0</v>
      </c>
      <c r="BH261" s="212">
        <f>IF(N261="sníž. přenesená",J261,0)</f>
        <v>0</v>
      </c>
      <c r="BI261" s="212">
        <f>IF(N261="nulová",J261,0)</f>
        <v>0</v>
      </c>
      <c r="BJ261" s="13" t="s">
        <v>78</v>
      </c>
      <c r="BK261" s="212">
        <f>ROUND(I261*H261,2)</f>
        <v>0</v>
      </c>
      <c r="BL261" s="13" t="s">
        <v>237</v>
      </c>
      <c r="BM261" s="13" t="s">
        <v>654</v>
      </c>
    </row>
    <row r="262" s="11" customFormat="1">
      <c r="B262" s="218"/>
      <c r="C262" s="219"/>
      <c r="D262" s="220" t="s">
        <v>176</v>
      </c>
      <c r="E262" s="219"/>
      <c r="F262" s="222" t="s">
        <v>655</v>
      </c>
      <c r="G262" s="219"/>
      <c r="H262" s="223">
        <v>1.55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176</v>
      </c>
      <c r="AU262" s="229" t="s">
        <v>80</v>
      </c>
      <c r="AV262" s="11" t="s">
        <v>80</v>
      </c>
      <c r="AW262" s="11" t="s">
        <v>4</v>
      </c>
      <c r="AX262" s="11" t="s">
        <v>78</v>
      </c>
      <c r="AY262" s="229" t="s">
        <v>122</v>
      </c>
    </row>
    <row r="263" s="1" customFormat="1" ht="16.5" customHeight="1">
      <c r="B263" s="34"/>
      <c r="C263" s="201" t="s">
        <v>656</v>
      </c>
      <c r="D263" s="201" t="s">
        <v>124</v>
      </c>
      <c r="E263" s="202" t="s">
        <v>657</v>
      </c>
      <c r="F263" s="203" t="s">
        <v>658</v>
      </c>
      <c r="G263" s="204" t="s">
        <v>450</v>
      </c>
      <c r="H263" s="243"/>
      <c r="I263" s="206"/>
      <c r="J263" s="207">
        <f>ROUND(I263*H263,2)</f>
        <v>0</v>
      </c>
      <c r="K263" s="203" t="s">
        <v>168</v>
      </c>
      <c r="L263" s="39"/>
      <c r="M263" s="208" t="s">
        <v>1</v>
      </c>
      <c r="N263" s="209" t="s">
        <v>41</v>
      </c>
      <c r="O263" s="75"/>
      <c r="P263" s="210">
        <f>O263*H263</f>
        <v>0</v>
      </c>
      <c r="Q263" s="210">
        <v>0</v>
      </c>
      <c r="R263" s="210">
        <f>Q263*H263</f>
        <v>0</v>
      </c>
      <c r="S263" s="210">
        <v>0</v>
      </c>
      <c r="T263" s="211">
        <f>S263*H263</f>
        <v>0</v>
      </c>
      <c r="AR263" s="13" t="s">
        <v>237</v>
      </c>
      <c r="AT263" s="13" t="s">
        <v>124</v>
      </c>
      <c r="AU263" s="13" t="s">
        <v>80</v>
      </c>
      <c r="AY263" s="13" t="s">
        <v>122</v>
      </c>
      <c r="BE263" s="212">
        <f>IF(N263="základní",J263,0)</f>
        <v>0</v>
      </c>
      <c r="BF263" s="212">
        <f>IF(N263="snížená",J263,0)</f>
        <v>0</v>
      </c>
      <c r="BG263" s="212">
        <f>IF(N263="zákl. přenesená",J263,0)</f>
        <v>0</v>
      </c>
      <c r="BH263" s="212">
        <f>IF(N263="sníž. přenesená",J263,0)</f>
        <v>0</v>
      </c>
      <c r="BI263" s="212">
        <f>IF(N263="nulová",J263,0)</f>
        <v>0</v>
      </c>
      <c r="BJ263" s="13" t="s">
        <v>78</v>
      </c>
      <c r="BK263" s="212">
        <f>ROUND(I263*H263,2)</f>
        <v>0</v>
      </c>
      <c r="BL263" s="13" t="s">
        <v>237</v>
      </c>
      <c r="BM263" s="13" t="s">
        <v>659</v>
      </c>
    </row>
    <row r="264" s="10" customFormat="1" ht="22.8" customHeight="1">
      <c r="B264" s="185"/>
      <c r="C264" s="186"/>
      <c r="D264" s="187" t="s">
        <v>69</v>
      </c>
      <c r="E264" s="199" t="s">
        <v>660</v>
      </c>
      <c r="F264" s="199" t="s">
        <v>661</v>
      </c>
      <c r="G264" s="186"/>
      <c r="H264" s="186"/>
      <c r="I264" s="189"/>
      <c r="J264" s="200">
        <f>BK264</f>
        <v>0</v>
      </c>
      <c r="K264" s="186"/>
      <c r="L264" s="191"/>
      <c r="M264" s="192"/>
      <c r="N264" s="193"/>
      <c r="O264" s="193"/>
      <c r="P264" s="194">
        <f>SUM(P265:P279)</f>
        <v>0</v>
      </c>
      <c r="Q264" s="193"/>
      <c r="R264" s="194">
        <f>SUM(R265:R279)</f>
        <v>1.7779876000000001</v>
      </c>
      <c r="S264" s="193"/>
      <c r="T264" s="195">
        <f>SUM(T265:T279)</f>
        <v>0</v>
      </c>
      <c r="AR264" s="196" t="s">
        <v>80</v>
      </c>
      <c r="AT264" s="197" t="s">
        <v>69</v>
      </c>
      <c r="AU264" s="197" t="s">
        <v>78</v>
      </c>
      <c r="AY264" s="196" t="s">
        <v>122</v>
      </c>
      <c r="BK264" s="198">
        <f>SUM(BK265:BK279)</f>
        <v>0</v>
      </c>
    </row>
    <row r="265" s="1" customFormat="1" ht="16.5" customHeight="1">
      <c r="B265" s="34"/>
      <c r="C265" s="201" t="s">
        <v>662</v>
      </c>
      <c r="D265" s="201" t="s">
        <v>124</v>
      </c>
      <c r="E265" s="202" t="s">
        <v>663</v>
      </c>
      <c r="F265" s="203" t="s">
        <v>664</v>
      </c>
      <c r="G265" s="204" t="s">
        <v>167</v>
      </c>
      <c r="H265" s="205">
        <v>87</v>
      </c>
      <c r="I265" s="206"/>
      <c r="J265" s="207">
        <f>ROUND(I265*H265,2)</f>
        <v>0</v>
      </c>
      <c r="K265" s="203" t="s">
        <v>168</v>
      </c>
      <c r="L265" s="39"/>
      <c r="M265" s="208" t="s">
        <v>1</v>
      </c>
      <c r="N265" s="209" t="s">
        <v>41</v>
      </c>
      <c r="O265" s="75"/>
      <c r="P265" s="210">
        <f>O265*H265</f>
        <v>0</v>
      </c>
      <c r="Q265" s="210">
        <v>0.0060499999999999998</v>
      </c>
      <c r="R265" s="210">
        <f>Q265*H265</f>
        <v>0.52634999999999998</v>
      </c>
      <c r="S265" s="210">
        <v>0</v>
      </c>
      <c r="T265" s="211">
        <f>S265*H265</f>
        <v>0</v>
      </c>
      <c r="AR265" s="13" t="s">
        <v>237</v>
      </c>
      <c r="AT265" s="13" t="s">
        <v>124</v>
      </c>
      <c r="AU265" s="13" t="s">
        <v>80</v>
      </c>
      <c r="AY265" s="13" t="s">
        <v>122</v>
      </c>
      <c r="BE265" s="212">
        <f>IF(N265="základní",J265,0)</f>
        <v>0</v>
      </c>
      <c r="BF265" s="212">
        <f>IF(N265="snížená",J265,0)</f>
        <v>0</v>
      </c>
      <c r="BG265" s="212">
        <f>IF(N265="zákl. přenesená",J265,0)</f>
        <v>0</v>
      </c>
      <c r="BH265" s="212">
        <f>IF(N265="sníž. přenesená",J265,0)</f>
        <v>0</v>
      </c>
      <c r="BI265" s="212">
        <f>IF(N265="nulová",J265,0)</f>
        <v>0</v>
      </c>
      <c r="BJ265" s="13" t="s">
        <v>78</v>
      </c>
      <c r="BK265" s="212">
        <f>ROUND(I265*H265,2)</f>
        <v>0</v>
      </c>
      <c r="BL265" s="13" t="s">
        <v>237</v>
      </c>
      <c r="BM265" s="13" t="s">
        <v>665</v>
      </c>
    </row>
    <row r="266" s="11" customFormat="1">
      <c r="B266" s="218"/>
      <c r="C266" s="219"/>
      <c r="D266" s="220" t="s">
        <v>176</v>
      </c>
      <c r="E266" s="221" t="s">
        <v>1</v>
      </c>
      <c r="F266" s="222" t="s">
        <v>666</v>
      </c>
      <c r="G266" s="219"/>
      <c r="H266" s="223">
        <v>87</v>
      </c>
      <c r="I266" s="224"/>
      <c r="J266" s="219"/>
      <c r="K266" s="219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176</v>
      </c>
      <c r="AU266" s="229" t="s">
        <v>80</v>
      </c>
      <c r="AV266" s="11" t="s">
        <v>80</v>
      </c>
      <c r="AW266" s="11" t="s">
        <v>32</v>
      </c>
      <c r="AX266" s="11" t="s">
        <v>70</v>
      </c>
      <c r="AY266" s="229" t="s">
        <v>122</v>
      </c>
    </row>
    <row r="267" s="1" customFormat="1" ht="16.5" customHeight="1">
      <c r="B267" s="34"/>
      <c r="C267" s="233" t="s">
        <v>667</v>
      </c>
      <c r="D267" s="233" t="s">
        <v>339</v>
      </c>
      <c r="E267" s="234" t="s">
        <v>668</v>
      </c>
      <c r="F267" s="235" t="s">
        <v>669</v>
      </c>
      <c r="G267" s="236" t="s">
        <v>167</v>
      </c>
      <c r="H267" s="237">
        <v>95.700000000000003</v>
      </c>
      <c r="I267" s="238"/>
      <c r="J267" s="239">
        <f>ROUND(I267*H267,2)</f>
        <v>0</v>
      </c>
      <c r="K267" s="235" t="s">
        <v>168</v>
      </c>
      <c r="L267" s="240"/>
      <c r="M267" s="241" t="s">
        <v>1</v>
      </c>
      <c r="N267" s="242" t="s">
        <v>41</v>
      </c>
      <c r="O267" s="75"/>
      <c r="P267" s="210">
        <f>O267*H267</f>
        <v>0</v>
      </c>
      <c r="Q267" s="210">
        <v>0.0129</v>
      </c>
      <c r="R267" s="210">
        <f>Q267*H267</f>
        <v>1.2345300000000001</v>
      </c>
      <c r="S267" s="210">
        <v>0</v>
      </c>
      <c r="T267" s="211">
        <f>S267*H267</f>
        <v>0</v>
      </c>
      <c r="AR267" s="13" t="s">
        <v>422</v>
      </c>
      <c r="AT267" s="13" t="s">
        <v>339</v>
      </c>
      <c r="AU267" s="13" t="s">
        <v>80</v>
      </c>
      <c r="AY267" s="13" t="s">
        <v>122</v>
      </c>
      <c r="BE267" s="212">
        <f>IF(N267="základní",J267,0)</f>
        <v>0</v>
      </c>
      <c r="BF267" s="212">
        <f>IF(N267="snížená",J267,0)</f>
        <v>0</v>
      </c>
      <c r="BG267" s="212">
        <f>IF(N267="zákl. přenesená",J267,0)</f>
        <v>0</v>
      </c>
      <c r="BH267" s="212">
        <f>IF(N267="sníž. přenesená",J267,0)</f>
        <v>0</v>
      </c>
      <c r="BI267" s="212">
        <f>IF(N267="nulová",J267,0)</f>
        <v>0</v>
      </c>
      <c r="BJ267" s="13" t="s">
        <v>78</v>
      </c>
      <c r="BK267" s="212">
        <f>ROUND(I267*H267,2)</f>
        <v>0</v>
      </c>
      <c r="BL267" s="13" t="s">
        <v>237</v>
      </c>
      <c r="BM267" s="13" t="s">
        <v>670</v>
      </c>
    </row>
    <row r="268" s="11" customFormat="1">
      <c r="B268" s="218"/>
      <c r="C268" s="219"/>
      <c r="D268" s="220" t="s">
        <v>176</v>
      </c>
      <c r="E268" s="219"/>
      <c r="F268" s="222" t="s">
        <v>671</v>
      </c>
      <c r="G268" s="219"/>
      <c r="H268" s="223">
        <v>95.700000000000003</v>
      </c>
      <c r="I268" s="224"/>
      <c r="J268" s="219"/>
      <c r="K268" s="219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176</v>
      </c>
      <c r="AU268" s="229" t="s">
        <v>80</v>
      </c>
      <c r="AV268" s="11" t="s">
        <v>80</v>
      </c>
      <c r="AW268" s="11" t="s">
        <v>4</v>
      </c>
      <c r="AX268" s="11" t="s">
        <v>78</v>
      </c>
      <c r="AY268" s="229" t="s">
        <v>122</v>
      </c>
    </row>
    <row r="269" s="1" customFormat="1" ht="16.5" customHeight="1">
      <c r="B269" s="34"/>
      <c r="C269" s="201" t="s">
        <v>672</v>
      </c>
      <c r="D269" s="201" t="s">
        <v>124</v>
      </c>
      <c r="E269" s="202" t="s">
        <v>673</v>
      </c>
      <c r="F269" s="203" t="s">
        <v>674</v>
      </c>
      <c r="G269" s="204" t="s">
        <v>167</v>
      </c>
      <c r="H269" s="205">
        <v>87</v>
      </c>
      <c r="I269" s="206"/>
      <c r="J269" s="207">
        <f>ROUND(I269*H269,2)</f>
        <v>0</v>
      </c>
      <c r="K269" s="203" t="s">
        <v>168</v>
      </c>
      <c r="L269" s="39"/>
      <c r="M269" s="208" t="s">
        <v>1</v>
      </c>
      <c r="N269" s="209" t="s">
        <v>41</v>
      </c>
      <c r="O269" s="75"/>
      <c r="P269" s="210">
        <f>O269*H269</f>
        <v>0</v>
      </c>
      <c r="Q269" s="210">
        <v>0</v>
      </c>
      <c r="R269" s="210">
        <f>Q269*H269</f>
        <v>0</v>
      </c>
      <c r="S269" s="210">
        <v>0</v>
      </c>
      <c r="T269" s="211">
        <f>S269*H269</f>
        <v>0</v>
      </c>
      <c r="AR269" s="13" t="s">
        <v>237</v>
      </c>
      <c r="AT269" s="13" t="s">
        <v>124</v>
      </c>
      <c r="AU269" s="13" t="s">
        <v>80</v>
      </c>
      <c r="AY269" s="13" t="s">
        <v>122</v>
      </c>
      <c r="BE269" s="212">
        <f>IF(N269="základní",J269,0)</f>
        <v>0</v>
      </c>
      <c r="BF269" s="212">
        <f>IF(N269="snížená",J269,0)</f>
        <v>0</v>
      </c>
      <c r="BG269" s="212">
        <f>IF(N269="zákl. přenesená",J269,0)</f>
        <v>0</v>
      </c>
      <c r="BH269" s="212">
        <f>IF(N269="sníž. přenesená",J269,0)</f>
        <v>0</v>
      </c>
      <c r="BI269" s="212">
        <f>IF(N269="nulová",J269,0)</f>
        <v>0</v>
      </c>
      <c r="BJ269" s="13" t="s">
        <v>78</v>
      </c>
      <c r="BK269" s="212">
        <f>ROUND(I269*H269,2)</f>
        <v>0</v>
      </c>
      <c r="BL269" s="13" t="s">
        <v>237</v>
      </c>
      <c r="BM269" s="13" t="s">
        <v>675</v>
      </c>
    </row>
    <row r="270" s="1" customFormat="1" ht="16.5" customHeight="1">
      <c r="B270" s="34"/>
      <c r="C270" s="201" t="s">
        <v>676</v>
      </c>
      <c r="D270" s="201" t="s">
        <v>124</v>
      </c>
      <c r="E270" s="202" t="s">
        <v>677</v>
      </c>
      <c r="F270" s="203" t="s">
        <v>678</v>
      </c>
      <c r="G270" s="204" t="s">
        <v>203</v>
      </c>
      <c r="H270" s="205">
        <v>13.199999999999999</v>
      </c>
      <c r="I270" s="206"/>
      <c r="J270" s="207">
        <f>ROUND(I270*H270,2)</f>
        <v>0</v>
      </c>
      <c r="K270" s="203" t="s">
        <v>1</v>
      </c>
      <c r="L270" s="39"/>
      <c r="M270" s="208" t="s">
        <v>1</v>
      </c>
      <c r="N270" s="209" t="s">
        <v>41</v>
      </c>
      <c r="O270" s="75"/>
      <c r="P270" s="210">
        <f>O270*H270</f>
        <v>0</v>
      </c>
      <c r="Q270" s="210">
        <v>0.00031</v>
      </c>
      <c r="R270" s="210">
        <f>Q270*H270</f>
        <v>0.0040920000000000002</v>
      </c>
      <c r="S270" s="210">
        <v>0</v>
      </c>
      <c r="T270" s="211">
        <f>S270*H270</f>
        <v>0</v>
      </c>
      <c r="AR270" s="13" t="s">
        <v>237</v>
      </c>
      <c r="AT270" s="13" t="s">
        <v>124</v>
      </c>
      <c r="AU270" s="13" t="s">
        <v>80</v>
      </c>
      <c r="AY270" s="13" t="s">
        <v>122</v>
      </c>
      <c r="BE270" s="212">
        <f>IF(N270="základní",J270,0)</f>
        <v>0</v>
      </c>
      <c r="BF270" s="212">
        <f>IF(N270="snížená",J270,0)</f>
        <v>0</v>
      </c>
      <c r="BG270" s="212">
        <f>IF(N270="zákl. přenesená",J270,0)</f>
        <v>0</v>
      </c>
      <c r="BH270" s="212">
        <f>IF(N270="sníž. přenesená",J270,0)</f>
        <v>0</v>
      </c>
      <c r="BI270" s="212">
        <f>IF(N270="nulová",J270,0)</f>
        <v>0</v>
      </c>
      <c r="BJ270" s="13" t="s">
        <v>78</v>
      </c>
      <c r="BK270" s="212">
        <f>ROUND(I270*H270,2)</f>
        <v>0</v>
      </c>
      <c r="BL270" s="13" t="s">
        <v>237</v>
      </c>
      <c r="BM270" s="13" t="s">
        <v>679</v>
      </c>
    </row>
    <row r="271" s="11" customFormat="1">
      <c r="B271" s="218"/>
      <c r="C271" s="219"/>
      <c r="D271" s="220" t="s">
        <v>176</v>
      </c>
      <c r="E271" s="221" t="s">
        <v>1</v>
      </c>
      <c r="F271" s="222" t="s">
        <v>680</v>
      </c>
      <c r="G271" s="219"/>
      <c r="H271" s="223">
        <v>13.199999999999999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176</v>
      </c>
      <c r="AU271" s="229" t="s">
        <v>80</v>
      </c>
      <c r="AV271" s="11" t="s">
        <v>80</v>
      </c>
      <c r="AW271" s="11" t="s">
        <v>32</v>
      </c>
      <c r="AX271" s="11" t="s">
        <v>70</v>
      </c>
      <c r="AY271" s="229" t="s">
        <v>122</v>
      </c>
    </row>
    <row r="272" s="1" customFormat="1" ht="16.5" customHeight="1">
      <c r="B272" s="34"/>
      <c r="C272" s="201" t="s">
        <v>681</v>
      </c>
      <c r="D272" s="201" t="s">
        <v>124</v>
      </c>
      <c r="E272" s="202" t="s">
        <v>682</v>
      </c>
      <c r="F272" s="203" t="s">
        <v>683</v>
      </c>
      <c r="G272" s="204" t="s">
        <v>203</v>
      </c>
      <c r="H272" s="205">
        <v>41.240000000000002</v>
      </c>
      <c r="I272" s="206"/>
      <c r="J272" s="207">
        <f>ROUND(I272*H272,2)</f>
        <v>0</v>
      </c>
      <c r="K272" s="203" t="s">
        <v>1</v>
      </c>
      <c r="L272" s="39"/>
      <c r="M272" s="208" t="s">
        <v>1</v>
      </c>
      <c r="N272" s="209" t="s">
        <v>41</v>
      </c>
      <c r="O272" s="75"/>
      <c r="P272" s="210">
        <f>O272*H272</f>
        <v>0</v>
      </c>
      <c r="Q272" s="210">
        <v>0.00025999999999999998</v>
      </c>
      <c r="R272" s="210">
        <f>Q272*H272</f>
        <v>0.0107224</v>
      </c>
      <c r="S272" s="210">
        <v>0</v>
      </c>
      <c r="T272" s="211">
        <f>S272*H272</f>
        <v>0</v>
      </c>
      <c r="AR272" s="13" t="s">
        <v>237</v>
      </c>
      <c r="AT272" s="13" t="s">
        <v>124</v>
      </c>
      <c r="AU272" s="13" t="s">
        <v>80</v>
      </c>
      <c r="AY272" s="13" t="s">
        <v>122</v>
      </c>
      <c r="BE272" s="212">
        <f>IF(N272="základní",J272,0)</f>
        <v>0</v>
      </c>
      <c r="BF272" s="212">
        <f>IF(N272="snížená",J272,0)</f>
        <v>0</v>
      </c>
      <c r="BG272" s="212">
        <f>IF(N272="zákl. přenesená",J272,0)</f>
        <v>0</v>
      </c>
      <c r="BH272" s="212">
        <f>IF(N272="sníž. přenesená",J272,0)</f>
        <v>0</v>
      </c>
      <c r="BI272" s="212">
        <f>IF(N272="nulová",J272,0)</f>
        <v>0</v>
      </c>
      <c r="BJ272" s="13" t="s">
        <v>78</v>
      </c>
      <c r="BK272" s="212">
        <f>ROUND(I272*H272,2)</f>
        <v>0</v>
      </c>
      <c r="BL272" s="13" t="s">
        <v>237</v>
      </c>
      <c r="BM272" s="13" t="s">
        <v>684</v>
      </c>
    </row>
    <row r="273" s="11" customFormat="1">
      <c r="B273" s="218"/>
      <c r="C273" s="219"/>
      <c r="D273" s="220" t="s">
        <v>176</v>
      </c>
      <c r="E273" s="221" t="s">
        <v>1</v>
      </c>
      <c r="F273" s="222" t="s">
        <v>685</v>
      </c>
      <c r="G273" s="219"/>
      <c r="H273" s="223">
        <v>21.739999999999998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176</v>
      </c>
      <c r="AU273" s="229" t="s">
        <v>80</v>
      </c>
      <c r="AV273" s="11" t="s">
        <v>80</v>
      </c>
      <c r="AW273" s="11" t="s">
        <v>32</v>
      </c>
      <c r="AX273" s="11" t="s">
        <v>70</v>
      </c>
      <c r="AY273" s="229" t="s">
        <v>122</v>
      </c>
    </row>
    <row r="274" s="11" customFormat="1">
      <c r="B274" s="218"/>
      <c r="C274" s="219"/>
      <c r="D274" s="220" t="s">
        <v>176</v>
      </c>
      <c r="E274" s="221" t="s">
        <v>1</v>
      </c>
      <c r="F274" s="222" t="s">
        <v>686</v>
      </c>
      <c r="G274" s="219"/>
      <c r="H274" s="223">
        <v>19.5</v>
      </c>
      <c r="I274" s="224"/>
      <c r="J274" s="219"/>
      <c r="K274" s="219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176</v>
      </c>
      <c r="AU274" s="229" t="s">
        <v>80</v>
      </c>
      <c r="AV274" s="11" t="s">
        <v>80</v>
      </c>
      <c r="AW274" s="11" t="s">
        <v>32</v>
      </c>
      <c r="AX274" s="11" t="s">
        <v>70</v>
      </c>
      <c r="AY274" s="229" t="s">
        <v>122</v>
      </c>
    </row>
    <row r="275" s="1" customFormat="1" ht="16.5" customHeight="1">
      <c r="B275" s="34"/>
      <c r="C275" s="201" t="s">
        <v>687</v>
      </c>
      <c r="D275" s="201" t="s">
        <v>124</v>
      </c>
      <c r="E275" s="202" t="s">
        <v>688</v>
      </c>
      <c r="F275" s="203" t="s">
        <v>689</v>
      </c>
      <c r="G275" s="204" t="s">
        <v>203</v>
      </c>
      <c r="H275" s="205">
        <v>76.439999999999998</v>
      </c>
      <c r="I275" s="206"/>
      <c r="J275" s="207">
        <f>ROUND(I275*H275,2)</f>
        <v>0</v>
      </c>
      <c r="K275" s="203" t="s">
        <v>168</v>
      </c>
      <c r="L275" s="39"/>
      <c r="M275" s="208" t="s">
        <v>1</v>
      </c>
      <c r="N275" s="209" t="s">
        <v>41</v>
      </c>
      <c r="O275" s="75"/>
      <c r="P275" s="210">
        <f>O275*H275</f>
        <v>0</v>
      </c>
      <c r="Q275" s="210">
        <v>3.0000000000000001E-05</v>
      </c>
      <c r="R275" s="210">
        <f>Q275*H275</f>
        <v>0.0022932</v>
      </c>
      <c r="S275" s="210">
        <v>0</v>
      </c>
      <c r="T275" s="211">
        <f>S275*H275</f>
        <v>0</v>
      </c>
      <c r="AR275" s="13" t="s">
        <v>237</v>
      </c>
      <c r="AT275" s="13" t="s">
        <v>124</v>
      </c>
      <c r="AU275" s="13" t="s">
        <v>80</v>
      </c>
      <c r="AY275" s="13" t="s">
        <v>122</v>
      </c>
      <c r="BE275" s="212">
        <f>IF(N275="základní",J275,0)</f>
        <v>0</v>
      </c>
      <c r="BF275" s="212">
        <f>IF(N275="snížená",J275,0)</f>
        <v>0</v>
      </c>
      <c r="BG275" s="212">
        <f>IF(N275="zákl. přenesená",J275,0)</f>
        <v>0</v>
      </c>
      <c r="BH275" s="212">
        <f>IF(N275="sníž. přenesená",J275,0)</f>
        <v>0</v>
      </c>
      <c r="BI275" s="212">
        <f>IF(N275="nulová",J275,0)</f>
        <v>0</v>
      </c>
      <c r="BJ275" s="13" t="s">
        <v>78</v>
      </c>
      <c r="BK275" s="212">
        <f>ROUND(I275*H275,2)</f>
        <v>0</v>
      </c>
      <c r="BL275" s="13" t="s">
        <v>237</v>
      </c>
      <c r="BM275" s="13" t="s">
        <v>690</v>
      </c>
    </row>
    <row r="276" s="11" customFormat="1">
      <c r="B276" s="218"/>
      <c r="C276" s="219"/>
      <c r="D276" s="220" t="s">
        <v>176</v>
      </c>
      <c r="E276" s="221" t="s">
        <v>1</v>
      </c>
      <c r="F276" s="222" t="s">
        <v>685</v>
      </c>
      <c r="G276" s="219"/>
      <c r="H276" s="223">
        <v>21.739999999999998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176</v>
      </c>
      <c r="AU276" s="229" t="s">
        <v>80</v>
      </c>
      <c r="AV276" s="11" t="s">
        <v>80</v>
      </c>
      <c r="AW276" s="11" t="s">
        <v>32</v>
      </c>
      <c r="AX276" s="11" t="s">
        <v>70</v>
      </c>
      <c r="AY276" s="229" t="s">
        <v>122</v>
      </c>
    </row>
    <row r="277" s="11" customFormat="1">
      <c r="B277" s="218"/>
      <c r="C277" s="219"/>
      <c r="D277" s="220" t="s">
        <v>176</v>
      </c>
      <c r="E277" s="221" t="s">
        <v>1</v>
      </c>
      <c r="F277" s="222" t="s">
        <v>686</v>
      </c>
      <c r="G277" s="219"/>
      <c r="H277" s="223">
        <v>19.5</v>
      </c>
      <c r="I277" s="224"/>
      <c r="J277" s="219"/>
      <c r="K277" s="219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176</v>
      </c>
      <c r="AU277" s="229" t="s">
        <v>80</v>
      </c>
      <c r="AV277" s="11" t="s">
        <v>80</v>
      </c>
      <c r="AW277" s="11" t="s">
        <v>32</v>
      </c>
      <c r="AX277" s="11" t="s">
        <v>70</v>
      </c>
      <c r="AY277" s="229" t="s">
        <v>122</v>
      </c>
    </row>
    <row r="278" s="11" customFormat="1">
      <c r="B278" s="218"/>
      <c r="C278" s="219"/>
      <c r="D278" s="220" t="s">
        <v>176</v>
      </c>
      <c r="E278" s="221" t="s">
        <v>1</v>
      </c>
      <c r="F278" s="222" t="s">
        <v>691</v>
      </c>
      <c r="G278" s="219"/>
      <c r="H278" s="223">
        <v>35.200000000000003</v>
      </c>
      <c r="I278" s="224"/>
      <c r="J278" s="219"/>
      <c r="K278" s="219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176</v>
      </c>
      <c r="AU278" s="229" t="s">
        <v>80</v>
      </c>
      <c r="AV278" s="11" t="s">
        <v>80</v>
      </c>
      <c r="AW278" s="11" t="s">
        <v>32</v>
      </c>
      <c r="AX278" s="11" t="s">
        <v>70</v>
      </c>
      <c r="AY278" s="229" t="s">
        <v>122</v>
      </c>
    </row>
    <row r="279" s="1" customFormat="1" ht="16.5" customHeight="1">
      <c r="B279" s="34"/>
      <c r="C279" s="201" t="s">
        <v>692</v>
      </c>
      <c r="D279" s="201" t="s">
        <v>124</v>
      </c>
      <c r="E279" s="202" t="s">
        <v>693</v>
      </c>
      <c r="F279" s="203" t="s">
        <v>694</v>
      </c>
      <c r="G279" s="204" t="s">
        <v>450</v>
      </c>
      <c r="H279" s="243"/>
      <c r="I279" s="206"/>
      <c r="J279" s="207">
        <f>ROUND(I279*H279,2)</f>
        <v>0</v>
      </c>
      <c r="K279" s="203" t="s">
        <v>168</v>
      </c>
      <c r="L279" s="39"/>
      <c r="M279" s="208" t="s">
        <v>1</v>
      </c>
      <c r="N279" s="209" t="s">
        <v>41</v>
      </c>
      <c r="O279" s="75"/>
      <c r="P279" s="210">
        <f>O279*H279</f>
        <v>0</v>
      </c>
      <c r="Q279" s="210">
        <v>0</v>
      </c>
      <c r="R279" s="210">
        <f>Q279*H279</f>
        <v>0</v>
      </c>
      <c r="S279" s="210">
        <v>0</v>
      </c>
      <c r="T279" s="211">
        <f>S279*H279</f>
        <v>0</v>
      </c>
      <c r="AR279" s="13" t="s">
        <v>237</v>
      </c>
      <c r="AT279" s="13" t="s">
        <v>124</v>
      </c>
      <c r="AU279" s="13" t="s">
        <v>80</v>
      </c>
      <c r="AY279" s="13" t="s">
        <v>122</v>
      </c>
      <c r="BE279" s="212">
        <f>IF(N279="základní",J279,0)</f>
        <v>0</v>
      </c>
      <c r="BF279" s="212">
        <f>IF(N279="snížená",J279,0)</f>
        <v>0</v>
      </c>
      <c r="BG279" s="212">
        <f>IF(N279="zákl. přenesená",J279,0)</f>
        <v>0</v>
      </c>
      <c r="BH279" s="212">
        <f>IF(N279="sníž. přenesená",J279,0)</f>
        <v>0</v>
      </c>
      <c r="BI279" s="212">
        <f>IF(N279="nulová",J279,0)</f>
        <v>0</v>
      </c>
      <c r="BJ279" s="13" t="s">
        <v>78</v>
      </c>
      <c r="BK279" s="212">
        <f>ROUND(I279*H279,2)</f>
        <v>0</v>
      </c>
      <c r="BL279" s="13" t="s">
        <v>237</v>
      </c>
      <c r="BM279" s="13" t="s">
        <v>695</v>
      </c>
    </row>
    <row r="280" s="10" customFormat="1" ht="22.8" customHeight="1">
      <c r="B280" s="185"/>
      <c r="C280" s="186"/>
      <c r="D280" s="187" t="s">
        <v>69</v>
      </c>
      <c r="E280" s="199" t="s">
        <v>696</v>
      </c>
      <c r="F280" s="199" t="s">
        <v>697</v>
      </c>
      <c r="G280" s="186"/>
      <c r="H280" s="186"/>
      <c r="I280" s="189"/>
      <c r="J280" s="200">
        <f>BK280</f>
        <v>0</v>
      </c>
      <c r="K280" s="186"/>
      <c r="L280" s="191"/>
      <c r="M280" s="192"/>
      <c r="N280" s="193"/>
      <c r="O280" s="193"/>
      <c r="P280" s="194">
        <f>SUM(P281:P292)</f>
        <v>0</v>
      </c>
      <c r="Q280" s="193"/>
      <c r="R280" s="194">
        <f>SUM(R281:R292)</f>
        <v>0.11633299999999999</v>
      </c>
      <c r="S280" s="193"/>
      <c r="T280" s="195">
        <f>SUM(T281:T292)</f>
        <v>0</v>
      </c>
      <c r="AR280" s="196" t="s">
        <v>80</v>
      </c>
      <c r="AT280" s="197" t="s">
        <v>69</v>
      </c>
      <c r="AU280" s="197" t="s">
        <v>78</v>
      </c>
      <c r="AY280" s="196" t="s">
        <v>122</v>
      </c>
      <c r="BK280" s="198">
        <f>SUM(BK281:BK292)</f>
        <v>0</v>
      </c>
    </row>
    <row r="281" s="1" customFormat="1" ht="16.5" customHeight="1">
      <c r="B281" s="34"/>
      <c r="C281" s="201" t="s">
        <v>698</v>
      </c>
      <c r="D281" s="201" t="s">
        <v>124</v>
      </c>
      <c r="E281" s="202" t="s">
        <v>699</v>
      </c>
      <c r="F281" s="203" t="s">
        <v>700</v>
      </c>
      <c r="G281" s="204" t="s">
        <v>167</v>
      </c>
      <c r="H281" s="205">
        <v>21.539999999999999</v>
      </c>
      <c r="I281" s="206"/>
      <c r="J281" s="207">
        <f>ROUND(I281*H281,2)</f>
        <v>0</v>
      </c>
      <c r="K281" s="203" t="s">
        <v>168</v>
      </c>
      <c r="L281" s="39"/>
      <c r="M281" s="208" t="s">
        <v>1</v>
      </c>
      <c r="N281" s="209" t="s">
        <v>41</v>
      </c>
      <c r="O281" s="75"/>
      <c r="P281" s="210">
        <f>O281*H281</f>
        <v>0</v>
      </c>
      <c r="Q281" s="210">
        <v>6.9999999999999994E-05</v>
      </c>
      <c r="R281" s="210">
        <f>Q281*H281</f>
        <v>0.0015077999999999999</v>
      </c>
      <c r="S281" s="210">
        <v>0</v>
      </c>
      <c r="T281" s="211">
        <f>S281*H281</f>
        <v>0</v>
      </c>
      <c r="AR281" s="13" t="s">
        <v>237</v>
      </c>
      <c r="AT281" s="13" t="s">
        <v>124</v>
      </c>
      <c r="AU281" s="13" t="s">
        <v>80</v>
      </c>
      <c r="AY281" s="13" t="s">
        <v>122</v>
      </c>
      <c r="BE281" s="212">
        <f>IF(N281="základní",J281,0)</f>
        <v>0</v>
      </c>
      <c r="BF281" s="212">
        <f>IF(N281="snížená",J281,0)</f>
        <v>0</v>
      </c>
      <c r="BG281" s="212">
        <f>IF(N281="zákl. přenesená",J281,0)</f>
        <v>0</v>
      </c>
      <c r="BH281" s="212">
        <f>IF(N281="sníž. přenesená",J281,0)</f>
        <v>0</v>
      </c>
      <c r="BI281" s="212">
        <f>IF(N281="nulová",J281,0)</f>
        <v>0</v>
      </c>
      <c r="BJ281" s="13" t="s">
        <v>78</v>
      </c>
      <c r="BK281" s="212">
        <f>ROUND(I281*H281,2)</f>
        <v>0</v>
      </c>
      <c r="BL281" s="13" t="s">
        <v>237</v>
      </c>
      <c r="BM281" s="13" t="s">
        <v>701</v>
      </c>
    </row>
    <row r="282" s="11" customFormat="1">
      <c r="B282" s="218"/>
      <c r="C282" s="219"/>
      <c r="D282" s="220" t="s">
        <v>176</v>
      </c>
      <c r="E282" s="221" t="s">
        <v>1</v>
      </c>
      <c r="F282" s="222" t="s">
        <v>702</v>
      </c>
      <c r="G282" s="219"/>
      <c r="H282" s="223">
        <v>2.8799999999999999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176</v>
      </c>
      <c r="AU282" s="229" t="s">
        <v>80</v>
      </c>
      <c r="AV282" s="11" t="s">
        <v>80</v>
      </c>
      <c r="AW282" s="11" t="s">
        <v>32</v>
      </c>
      <c r="AX282" s="11" t="s">
        <v>70</v>
      </c>
      <c r="AY282" s="229" t="s">
        <v>122</v>
      </c>
    </row>
    <row r="283" s="11" customFormat="1">
      <c r="B283" s="218"/>
      <c r="C283" s="219"/>
      <c r="D283" s="220" t="s">
        <v>176</v>
      </c>
      <c r="E283" s="221" t="s">
        <v>1</v>
      </c>
      <c r="F283" s="222" t="s">
        <v>703</v>
      </c>
      <c r="G283" s="219"/>
      <c r="H283" s="223">
        <v>17.280000000000001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176</v>
      </c>
      <c r="AU283" s="229" t="s">
        <v>80</v>
      </c>
      <c r="AV283" s="11" t="s">
        <v>80</v>
      </c>
      <c r="AW283" s="11" t="s">
        <v>32</v>
      </c>
      <c r="AX283" s="11" t="s">
        <v>70</v>
      </c>
      <c r="AY283" s="229" t="s">
        <v>122</v>
      </c>
    </row>
    <row r="284" s="11" customFormat="1">
      <c r="B284" s="218"/>
      <c r="C284" s="219"/>
      <c r="D284" s="220" t="s">
        <v>176</v>
      </c>
      <c r="E284" s="221" t="s">
        <v>1</v>
      </c>
      <c r="F284" s="222" t="s">
        <v>704</v>
      </c>
      <c r="G284" s="219"/>
      <c r="H284" s="223">
        <v>1.3799999999999999</v>
      </c>
      <c r="I284" s="224"/>
      <c r="J284" s="219"/>
      <c r="K284" s="219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176</v>
      </c>
      <c r="AU284" s="229" t="s">
        <v>80</v>
      </c>
      <c r="AV284" s="11" t="s">
        <v>80</v>
      </c>
      <c r="AW284" s="11" t="s">
        <v>32</v>
      </c>
      <c r="AX284" s="11" t="s">
        <v>70</v>
      </c>
      <c r="AY284" s="229" t="s">
        <v>122</v>
      </c>
    </row>
    <row r="285" s="1" customFormat="1" ht="16.5" customHeight="1">
      <c r="B285" s="34"/>
      <c r="C285" s="201" t="s">
        <v>705</v>
      </c>
      <c r="D285" s="201" t="s">
        <v>124</v>
      </c>
      <c r="E285" s="202" t="s">
        <v>706</v>
      </c>
      <c r="F285" s="203" t="s">
        <v>707</v>
      </c>
      <c r="G285" s="204" t="s">
        <v>167</v>
      </c>
      <c r="H285" s="205">
        <v>21.539999999999999</v>
      </c>
      <c r="I285" s="206"/>
      <c r="J285" s="207">
        <f>ROUND(I285*H285,2)</f>
        <v>0</v>
      </c>
      <c r="K285" s="203" t="s">
        <v>168</v>
      </c>
      <c r="L285" s="39"/>
      <c r="M285" s="208" t="s">
        <v>1</v>
      </c>
      <c r="N285" s="209" t="s">
        <v>41</v>
      </c>
      <c r="O285" s="75"/>
      <c r="P285" s="210">
        <f>O285*H285</f>
        <v>0</v>
      </c>
      <c r="Q285" s="210">
        <v>0.00013999999999999999</v>
      </c>
      <c r="R285" s="210">
        <f>Q285*H285</f>
        <v>0.0030155999999999998</v>
      </c>
      <c r="S285" s="210">
        <v>0</v>
      </c>
      <c r="T285" s="211">
        <f>S285*H285</f>
        <v>0</v>
      </c>
      <c r="AR285" s="13" t="s">
        <v>237</v>
      </c>
      <c r="AT285" s="13" t="s">
        <v>124</v>
      </c>
      <c r="AU285" s="13" t="s">
        <v>80</v>
      </c>
      <c r="AY285" s="13" t="s">
        <v>122</v>
      </c>
      <c r="BE285" s="212">
        <f>IF(N285="základní",J285,0)</f>
        <v>0</v>
      </c>
      <c r="BF285" s="212">
        <f>IF(N285="snížená",J285,0)</f>
        <v>0</v>
      </c>
      <c r="BG285" s="212">
        <f>IF(N285="zákl. přenesená",J285,0)</f>
        <v>0</v>
      </c>
      <c r="BH285" s="212">
        <f>IF(N285="sníž. přenesená",J285,0)</f>
        <v>0</v>
      </c>
      <c r="BI285" s="212">
        <f>IF(N285="nulová",J285,0)</f>
        <v>0</v>
      </c>
      <c r="BJ285" s="13" t="s">
        <v>78</v>
      </c>
      <c r="BK285" s="212">
        <f>ROUND(I285*H285,2)</f>
        <v>0</v>
      </c>
      <c r="BL285" s="13" t="s">
        <v>237</v>
      </c>
      <c r="BM285" s="13" t="s">
        <v>708</v>
      </c>
    </row>
    <row r="286" s="1" customFormat="1" ht="16.5" customHeight="1">
      <c r="B286" s="34"/>
      <c r="C286" s="201" t="s">
        <v>709</v>
      </c>
      <c r="D286" s="201" t="s">
        <v>124</v>
      </c>
      <c r="E286" s="202" t="s">
        <v>710</v>
      </c>
      <c r="F286" s="203" t="s">
        <v>711</v>
      </c>
      <c r="G286" s="204" t="s">
        <v>167</v>
      </c>
      <c r="H286" s="205">
        <v>21.539999999999999</v>
      </c>
      <c r="I286" s="206"/>
      <c r="J286" s="207">
        <f>ROUND(I286*H286,2)</f>
        <v>0</v>
      </c>
      <c r="K286" s="203" t="s">
        <v>168</v>
      </c>
      <c r="L286" s="39"/>
      <c r="M286" s="208" t="s">
        <v>1</v>
      </c>
      <c r="N286" s="209" t="s">
        <v>41</v>
      </c>
      <c r="O286" s="75"/>
      <c r="P286" s="210">
        <f>O286*H286</f>
        <v>0</v>
      </c>
      <c r="Q286" s="210">
        <v>0.00012</v>
      </c>
      <c r="R286" s="210">
        <f>Q286*H286</f>
        <v>0.0025847999999999999</v>
      </c>
      <c r="S286" s="210">
        <v>0</v>
      </c>
      <c r="T286" s="211">
        <f>S286*H286</f>
        <v>0</v>
      </c>
      <c r="AR286" s="13" t="s">
        <v>237</v>
      </c>
      <c r="AT286" s="13" t="s">
        <v>124</v>
      </c>
      <c r="AU286" s="13" t="s">
        <v>80</v>
      </c>
      <c r="AY286" s="13" t="s">
        <v>122</v>
      </c>
      <c r="BE286" s="212">
        <f>IF(N286="základní",J286,0)</f>
        <v>0</v>
      </c>
      <c r="BF286" s="212">
        <f>IF(N286="snížená",J286,0)</f>
        <v>0</v>
      </c>
      <c r="BG286" s="212">
        <f>IF(N286="zákl. přenesená",J286,0)</f>
        <v>0</v>
      </c>
      <c r="BH286" s="212">
        <f>IF(N286="sníž. přenesená",J286,0)</f>
        <v>0</v>
      </c>
      <c r="BI286" s="212">
        <f>IF(N286="nulová",J286,0)</f>
        <v>0</v>
      </c>
      <c r="BJ286" s="13" t="s">
        <v>78</v>
      </c>
      <c r="BK286" s="212">
        <f>ROUND(I286*H286,2)</f>
        <v>0</v>
      </c>
      <c r="BL286" s="13" t="s">
        <v>237</v>
      </c>
      <c r="BM286" s="13" t="s">
        <v>712</v>
      </c>
    </row>
    <row r="287" s="1" customFormat="1" ht="16.5" customHeight="1">
      <c r="B287" s="34"/>
      <c r="C287" s="201" t="s">
        <v>713</v>
      </c>
      <c r="D287" s="201" t="s">
        <v>124</v>
      </c>
      <c r="E287" s="202" t="s">
        <v>714</v>
      </c>
      <c r="F287" s="203" t="s">
        <v>715</v>
      </c>
      <c r="G287" s="204" t="s">
        <v>167</v>
      </c>
      <c r="H287" s="205">
        <v>21.539999999999999</v>
      </c>
      <c r="I287" s="206"/>
      <c r="J287" s="207">
        <f>ROUND(I287*H287,2)</f>
        <v>0</v>
      </c>
      <c r="K287" s="203" t="s">
        <v>168</v>
      </c>
      <c r="L287" s="39"/>
      <c r="M287" s="208" t="s">
        <v>1</v>
      </c>
      <c r="N287" s="209" t="s">
        <v>41</v>
      </c>
      <c r="O287" s="75"/>
      <c r="P287" s="210">
        <f>O287*H287</f>
        <v>0</v>
      </c>
      <c r="Q287" s="210">
        <v>0.00012</v>
      </c>
      <c r="R287" s="210">
        <f>Q287*H287</f>
        <v>0.0025847999999999999</v>
      </c>
      <c r="S287" s="210">
        <v>0</v>
      </c>
      <c r="T287" s="211">
        <f>S287*H287</f>
        <v>0</v>
      </c>
      <c r="AR287" s="13" t="s">
        <v>237</v>
      </c>
      <c r="AT287" s="13" t="s">
        <v>124</v>
      </c>
      <c r="AU287" s="13" t="s">
        <v>80</v>
      </c>
      <c r="AY287" s="13" t="s">
        <v>122</v>
      </c>
      <c r="BE287" s="212">
        <f>IF(N287="základní",J287,0)</f>
        <v>0</v>
      </c>
      <c r="BF287" s="212">
        <f>IF(N287="snížená",J287,0)</f>
        <v>0</v>
      </c>
      <c r="BG287" s="212">
        <f>IF(N287="zákl. přenesená",J287,0)</f>
        <v>0</v>
      </c>
      <c r="BH287" s="212">
        <f>IF(N287="sníž. přenesená",J287,0)</f>
        <v>0</v>
      </c>
      <c r="BI287" s="212">
        <f>IF(N287="nulová",J287,0)</f>
        <v>0</v>
      </c>
      <c r="BJ287" s="13" t="s">
        <v>78</v>
      </c>
      <c r="BK287" s="212">
        <f>ROUND(I287*H287,2)</f>
        <v>0</v>
      </c>
      <c r="BL287" s="13" t="s">
        <v>237</v>
      </c>
      <c r="BM287" s="13" t="s">
        <v>716</v>
      </c>
    </row>
    <row r="288" s="1" customFormat="1" ht="16.5" customHeight="1">
      <c r="B288" s="34"/>
      <c r="C288" s="201" t="s">
        <v>717</v>
      </c>
      <c r="D288" s="201" t="s">
        <v>124</v>
      </c>
      <c r="E288" s="202" t="s">
        <v>718</v>
      </c>
      <c r="F288" s="203" t="s">
        <v>719</v>
      </c>
      <c r="G288" s="204" t="s">
        <v>167</v>
      </c>
      <c r="H288" s="205">
        <v>172</v>
      </c>
      <c r="I288" s="206"/>
      <c r="J288" s="207">
        <f>ROUND(I288*H288,2)</f>
        <v>0</v>
      </c>
      <c r="K288" s="203" t="s">
        <v>168</v>
      </c>
      <c r="L288" s="39"/>
      <c r="M288" s="208" t="s">
        <v>1</v>
      </c>
      <c r="N288" s="209" t="s">
        <v>41</v>
      </c>
      <c r="O288" s="75"/>
      <c r="P288" s="210">
        <f>O288*H288</f>
        <v>0</v>
      </c>
      <c r="Q288" s="210">
        <v>0</v>
      </c>
      <c r="R288" s="210">
        <f>Q288*H288</f>
        <v>0</v>
      </c>
      <c r="S288" s="210">
        <v>0</v>
      </c>
      <c r="T288" s="211">
        <f>S288*H288</f>
        <v>0</v>
      </c>
      <c r="AR288" s="13" t="s">
        <v>237</v>
      </c>
      <c r="AT288" s="13" t="s">
        <v>124</v>
      </c>
      <c r="AU288" s="13" t="s">
        <v>80</v>
      </c>
      <c r="AY288" s="13" t="s">
        <v>122</v>
      </c>
      <c r="BE288" s="212">
        <f>IF(N288="základní",J288,0)</f>
        <v>0</v>
      </c>
      <c r="BF288" s="212">
        <f>IF(N288="snížená",J288,0)</f>
        <v>0</v>
      </c>
      <c r="BG288" s="212">
        <f>IF(N288="zákl. přenesená",J288,0)</f>
        <v>0</v>
      </c>
      <c r="BH288" s="212">
        <f>IF(N288="sníž. přenesená",J288,0)</f>
        <v>0</v>
      </c>
      <c r="BI288" s="212">
        <f>IF(N288="nulová",J288,0)</f>
        <v>0</v>
      </c>
      <c r="BJ288" s="13" t="s">
        <v>78</v>
      </c>
      <c r="BK288" s="212">
        <f>ROUND(I288*H288,2)</f>
        <v>0</v>
      </c>
      <c r="BL288" s="13" t="s">
        <v>237</v>
      </c>
      <c r="BM288" s="13" t="s">
        <v>720</v>
      </c>
    </row>
    <row r="289" s="11" customFormat="1">
      <c r="B289" s="218"/>
      <c r="C289" s="219"/>
      <c r="D289" s="220" t="s">
        <v>176</v>
      </c>
      <c r="E289" s="221" t="s">
        <v>1</v>
      </c>
      <c r="F289" s="222" t="s">
        <v>721</v>
      </c>
      <c r="G289" s="219"/>
      <c r="H289" s="223">
        <v>172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176</v>
      </c>
      <c r="AU289" s="229" t="s">
        <v>80</v>
      </c>
      <c r="AV289" s="11" t="s">
        <v>80</v>
      </c>
      <c r="AW289" s="11" t="s">
        <v>32</v>
      </c>
      <c r="AX289" s="11" t="s">
        <v>78</v>
      </c>
      <c r="AY289" s="229" t="s">
        <v>122</v>
      </c>
    </row>
    <row r="290" s="1" customFormat="1" ht="16.5" customHeight="1">
      <c r="B290" s="34"/>
      <c r="C290" s="201" t="s">
        <v>722</v>
      </c>
      <c r="D290" s="201" t="s">
        <v>124</v>
      </c>
      <c r="E290" s="202" t="s">
        <v>723</v>
      </c>
      <c r="F290" s="203" t="s">
        <v>724</v>
      </c>
      <c r="G290" s="204" t="s">
        <v>167</v>
      </c>
      <c r="H290" s="205">
        <v>172</v>
      </c>
      <c r="I290" s="206"/>
      <c r="J290" s="207">
        <f>ROUND(I290*H290,2)</f>
        <v>0</v>
      </c>
      <c r="K290" s="203" t="s">
        <v>168</v>
      </c>
      <c r="L290" s="39"/>
      <c r="M290" s="208" t="s">
        <v>1</v>
      </c>
      <c r="N290" s="209" t="s">
        <v>41</v>
      </c>
      <c r="O290" s="75"/>
      <c r="P290" s="210">
        <f>O290*H290</f>
        <v>0</v>
      </c>
      <c r="Q290" s="210">
        <v>0.00020000000000000001</v>
      </c>
      <c r="R290" s="210">
        <f>Q290*H290</f>
        <v>0.0344</v>
      </c>
      <c r="S290" s="210">
        <v>0</v>
      </c>
      <c r="T290" s="211">
        <f>S290*H290</f>
        <v>0</v>
      </c>
      <c r="AR290" s="13" t="s">
        <v>237</v>
      </c>
      <c r="AT290" s="13" t="s">
        <v>124</v>
      </c>
      <c r="AU290" s="13" t="s">
        <v>80</v>
      </c>
      <c r="AY290" s="13" t="s">
        <v>122</v>
      </c>
      <c r="BE290" s="212">
        <f>IF(N290="základní",J290,0)</f>
        <v>0</v>
      </c>
      <c r="BF290" s="212">
        <f>IF(N290="snížená",J290,0)</f>
        <v>0</v>
      </c>
      <c r="BG290" s="212">
        <f>IF(N290="zákl. přenesená",J290,0)</f>
        <v>0</v>
      </c>
      <c r="BH290" s="212">
        <f>IF(N290="sníž. přenesená",J290,0)</f>
        <v>0</v>
      </c>
      <c r="BI290" s="212">
        <f>IF(N290="nulová",J290,0)</f>
        <v>0</v>
      </c>
      <c r="BJ290" s="13" t="s">
        <v>78</v>
      </c>
      <c r="BK290" s="212">
        <f>ROUND(I290*H290,2)</f>
        <v>0</v>
      </c>
      <c r="BL290" s="13" t="s">
        <v>237</v>
      </c>
      <c r="BM290" s="13" t="s">
        <v>725</v>
      </c>
    </row>
    <row r="291" s="1" customFormat="1" ht="16.5" customHeight="1">
      <c r="B291" s="34"/>
      <c r="C291" s="201" t="s">
        <v>726</v>
      </c>
      <c r="D291" s="201" t="s">
        <v>124</v>
      </c>
      <c r="E291" s="202" t="s">
        <v>727</v>
      </c>
      <c r="F291" s="203" t="s">
        <v>728</v>
      </c>
      <c r="G291" s="204" t="s">
        <v>167</v>
      </c>
      <c r="H291" s="205">
        <v>344</v>
      </c>
      <c r="I291" s="206"/>
      <c r="J291" s="207">
        <f>ROUND(I291*H291,2)</f>
        <v>0</v>
      </c>
      <c r="K291" s="203" t="s">
        <v>168</v>
      </c>
      <c r="L291" s="39"/>
      <c r="M291" s="208" t="s">
        <v>1</v>
      </c>
      <c r="N291" s="209" t="s">
        <v>41</v>
      </c>
      <c r="O291" s="75"/>
      <c r="P291" s="210">
        <f>O291*H291</f>
        <v>0</v>
      </c>
      <c r="Q291" s="210">
        <v>0.00021000000000000001</v>
      </c>
      <c r="R291" s="210">
        <f>Q291*H291</f>
        <v>0.072239999999999999</v>
      </c>
      <c r="S291" s="210">
        <v>0</v>
      </c>
      <c r="T291" s="211">
        <f>S291*H291</f>
        <v>0</v>
      </c>
      <c r="AR291" s="13" t="s">
        <v>237</v>
      </c>
      <c r="AT291" s="13" t="s">
        <v>124</v>
      </c>
      <c r="AU291" s="13" t="s">
        <v>80</v>
      </c>
      <c r="AY291" s="13" t="s">
        <v>122</v>
      </c>
      <c r="BE291" s="212">
        <f>IF(N291="základní",J291,0)</f>
        <v>0</v>
      </c>
      <c r="BF291" s="212">
        <f>IF(N291="snížená",J291,0)</f>
        <v>0</v>
      </c>
      <c r="BG291" s="212">
        <f>IF(N291="zákl. přenesená",J291,0)</f>
        <v>0</v>
      </c>
      <c r="BH291" s="212">
        <f>IF(N291="sníž. přenesená",J291,0)</f>
        <v>0</v>
      </c>
      <c r="BI291" s="212">
        <f>IF(N291="nulová",J291,0)</f>
        <v>0</v>
      </c>
      <c r="BJ291" s="13" t="s">
        <v>78</v>
      </c>
      <c r="BK291" s="212">
        <f>ROUND(I291*H291,2)</f>
        <v>0</v>
      </c>
      <c r="BL291" s="13" t="s">
        <v>237</v>
      </c>
      <c r="BM291" s="13" t="s">
        <v>729</v>
      </c>
    </row>
    <row r="292" s="11" customFormat="1">
      <c r="B292" s="218"/>
      <c r="C292" s="219"/>
      <c r="D292" s="220" t="s">
        <v>176</v>
      </c>
      <c r="E292" s="221" t="s">
        <v>1</v>
      </c>
      <c r="F292" s="222" t="s">
        <v>730</v>
      </c>
      <c r="G292" s="219"/>
      <c r="H292" s="223">
        <v>344</v>
      </c>
      <c r="I292" s="224"/>
      <c r="J292" s="219"/>
      <c r="K292" s="219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176</v>
      </c>
      <c r="AU292" s="229" t="s">
        <v>80</v>
      </c>
      <c r="AV292" s="11" t="s">
        <v>80</v>
      </c>
      <c r="AW292" s="11" t="s">
        <v>32</v>
      </c>
      <c r="AX292" s="11" t="s">
        <v>78</v>
      </c>
      <c r="AY292" s="229" t="s">
        <v>122</v>
      </c>
    </row>
    <row r="293" s="10" customFormat="1" ht="22.8" customHeight="1">
      <c r="B293" s="185"/>
      <c r="C293" s="186"/>
      <c r="D293" s="187" t="s">
        <v>69</v>
      </c>
      <c r="E293" s="199" t="s">
        <v>731</v>
      </c>
      <c r="F293" s="199" t="s">
        <v>732</v>
      </c>
      <c r="G293" s="186"/>
      <c r="H293" s="186"/>
      <c r="I293" s="189"/>
      <c r="J293" s="200">
        <f>BK293</f>
        <v>0</v>
      </c>
      <c r="K293" s="186"/>
      <c r="L293" s="191"/>
      <c r="M293" s="192"/>
      <c r="N293" s="193"/>
      <c r="O293" s="193"/>
      <c r="P293" s="194">
        <f>SUM(P294:P322)</f>
        <v>0</v>
      </c>
      <c r="Q293" s="193"/>
      <c r="R293" s="194">
        <f>SUM(R294:R322)</f>
        <v>0.84117367999999992</v>
      </c>
      <c r="S293" s="193"/>
      <c r="T293" s="195">
        <f>SUM(T294:T322)</f>
        <v>0.17510721999999998</v>
      </c>
      <c r="AR293" s="196" t="s">
        <v>80</v>
      </c>
      <c r="AT293" s="197" t="s">
        <v>69</v>
      </c>
      <c r="AU293" s="197" t="s">
        <v>78</v>
      </c>
      <c r="AY293" s="196" t="s">
        <v>122</v>
      </c>
      <c r="BK293" s="198">
        <f>SUM(BK294:BK322)</f>
        <v>0</v>
      </c>
    </row>
    <row r="294" s="1" customFormat="1" ht="16.5" customHeight="1">
      <c r="B294" s="34"/>
      <c r="C294" s="201" t="s">
        <v>733</v>
      </c>
      <c r="D294" s="201" t="s">
        <v>124</v>
      </c>
      <c r="E294" s="202" t="s">
        <v>734</v>
      </c>
      <c r="F294" s="203" t="s">
        <v>735</v>
      </c>
      <c r="G294" s="204" t="s">
        <v>167</v>
      </c>
      <c r="H294" s="205">
        <v>564.86199999999997</v>
      </c>
      <c r="I294" s="206"/>
      <c r="J294" s="207">
        <f>ROUND(I294*H294,2)</f>
        <v>0</v>
      </c>
      <c r="K294" s="203" t="s">
        <v>168</v>
      </c>
      <c r="L294" s="39"/>
      <c r="M294" s="208" t="s">
        <v>1</v>
      </c>
      <c r="N294" s="209" t="s">
        <v>41</v>
      </c>
      <c r="O294" s="75"/>
      <c r="P294" s="210">
        <f>O294*H294</f>
        <v>0</v>
      </c>
      <c r="Q294" s="210">
        <v>0.001</v>
      </c>
      <c r="R294" s="210">
        <f>Q294*H294</f>
        <v>0.56486199999999998</v>
      </c>
      <c r="S294" s="210">
        <v>0.00031</v>
      </c>
      <c r="T294" s="211">
        <f>S294*H294</f>
        <v>0.17510721999999998</v>
      </c>
      <c r="AR294" s="13" t="s">
        <v>237</v>
      </c>
      <c r="AT294" s="13" t="s">
        <v>124</v>
      </c>
      <c r="AU294" s="13" t="s">
        <v>80</v>
      </c>
      <c r="AY294" s="13" t="s">
        <v>122</v>
      </c>
      <c r="BE294" s="212">
        <f>IF(N294="základní",J294,0)</f>
        <v>0</v>
      </c>
      <c r="BF294" s="212">
        <f>IF(N294="snížená",J294,0)</f>
        <v>0</v>
      </c>
      <c r="BG294" s="212">
        <f>IF(N294="zákl. přenesená",J294,0)</f>
        <v>0</v>
      </c>
      <c r="BH294" s="212">
        <f>IF(N294="sníž. přenesená",J294,0)</f>
        <v>0</v>
      </c>
      <c r="BI294" s="212">
        <f>IF(N294="nulová",J294,0)</f>
        <v>0</v>
      </c>
      <c r="BJ294" s="13" t="s">
        <v>78</v>
      </c>
      <c r="BK294" s="212">
        <f>ROUND(I294*H294,2)</f>
        <v>0</v>
      </c>
      <c r="BL294" s="13" t="s">
        <v>237</v>
      </c>
      <c r="BM294" s="13" t="s">
        <v>736</v>
      </c>
    </row>
    <row r="295" s="11" customFormat="1">
      <c r="B295" s="218"/>
      <c r="C295" s="219"/>
      <c r="D295" s="220" t="s">
        <v>176</v>
      </c>
      <c r="E295" s="221" t="s">
        <v>1</v>
      </c>
      <c r="F295" s="222" t="s">
        <v>381</v>
      </c>
      <c r="G295" s="219"/>
      <c r="H295" s="223">
        <v>56.740000000000002</v>
      </c>
      <c r="I295" s="224"/>
      <c r="J295" s="219"/>
      <c r="K295" s="219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176</v>
      </c>
      <c r="AU295" s="229" t="s">
        <v>80</v>
      </c>
      <c r="AV295" s="11" t="s">
        <v>80</v>
      </c>
      <c r="AW295" s="11" t="s">
        <v>32</v>
      </c>
      <c r="AX295" s="11" t="s">
        <v>70</v>
      </c>
      <c r="AY295" s="229" t="s">
        <v>122</v>
      </c>
    </row>
    <row r="296" s="11" customFormat="1">
      <c r="B296" s="218"/>
      <c r="C296" s="219"/>
      <c r="D296" s="220" t="s">
        <v>176</v>
      </c>
      <c r="E296" s="221" t="s">
        <v>1</v>
      </c>
      <c r="F296" s="222" t="s">
        <v>382</v>
      </c>
      <c r="G296" s="219"/>
      <c r="H296" s="223">
        <v>11.6</v>
      </c>
      <c r="I296" s="224"/>
      <c r="J296" s="219"/>
      <c r="K296" s="219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176</v>
      </c>
      <c r="AU296" s="229" t="s">
        <v>80</v>
      </c>
      <c r="AV296" s="11" t="s">
        <v>80</v>
      </c>
      <c r="AW296" s="11" t="s">
        <v>32</v>
      </c>
      <c r="AX296" s="11" t="s">
        <v>70</v>
      </c>
      <c r="AY296" s="229" t="s">
        <v>122</v>
      </c>
    </row>
    <row r="297" s="11" customFormat="1">
      <c r="B297" s="218"/>
      <c r="C297" s="219"/>
      <c r="D297" s="220" t="s">
        <v>176</v>
      </c>
      <c r="E297" s="221" t="s">
        <v>1</v>
      </c>
      <c r="F297" s="222" t="s">
        <v>383</v>
      </c>
      <c r="G297" s="219"/>
      <c r="H297" s="223">
        <v>17.219999999999999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176</v>
      </c>
      <c r="AU297" s="229" t="s">
        <v>80</v>
      </c>
      <c r="AV297" s="11" t="s">
        <v>80</v>
      </c>
      <c r="AW297" s="11" t="s">
        <v>32</v>
      </c>
      <c r="AX297" s="11" t="s">
        <v>70</v>
      </c>
      <c r="AY297" s="229" t="s">
        <v>122</v>
      </c>
    </row>
    <row r="298" s="11" customFormat="1">
      <c r="B298" s="218"/>
      <c r="C298" s="219"/>
      <c r="D298" s="220" t="s">
        <v>176</v>
      </c>
      <c r="E298" s="221" t="s">
        <v>1</v>
      </c>
      <c r="F298" s="222" t="s">
        <v>384</v>
      </c>
      <c r="G298" s="219"/>
      <c r="H298" s="223">
        <v>19.399999999999999</v>
      </c>
      <c r="I298" s="224"/>
      <c r="J298" s="219"/>
      <c r="K298" s="219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176</v>
      </c>
      <c r="AU298" s="229" t="s">
        <v>80</v>
      </c>
      <c r="AV298" s="11" t="s">
        <v>80</v>
      </c>
      <c r="AW298" s="11" t="s">
        <v>32</v>
      </c>
      <c r="AX298" s="11" t="s">
        <v>70</v>
      </c>
      <c r="AY298" s="229" t="s">
        <v>122</v>
      </c>
    </row>
    <row r="299" s="11" customFormat="1">
      <c r="B299" s="218"/>
      <c r="C299" s="219"/>
      <c r="D299" s="220" t="s">
        <v>176</v>
      </c>
      <c r="E299" s="221" t="s">
        <v>1</v>
      </c>
      <c r="F299" s="222" t="s">
        <v>385</v>
      </c>
      <c r="G299" s="219"/>
      <c r="H299" s="223">
        <v>13.76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176</v>
      </c>
      <c r="AU299" s="229" t="s">
        <v>80</v>
      </c>
      <c r="AV299" s="11" t="s">
        <v>80</v>
      </c>
      <c r="AW299" s="11" t="s">
        <v>32</v>
      </c>
      <c r="AX299" s="11" t="s">
        <v>70</v>
      </c>
      <c r="AY299" s="229" t="s">
        <v>122</v>
      </c>
    </row>
    <row r="300" s="11" customFormat="1">
      <c r="B300" s="218"/>
      <c r="C300" s="219"/>
      <c r="D300" s="220" t="s">
        <v>176</v>
      </c>
      <c r="E300" s="221" t="s">
        <v>1</v>
      </c>
      <c r="F300" s="222" t="s">
        <v>386</v>
      </c>
      <c r="G300" s="219"/>
      <c r="H300" s="223">
        <v>6</v>
      </c>
      <c r="I300" s="224"/>
      <c r="J300" s="219"/>
      <c r="K300" s="219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176</v>
      </c>
      <c r="AU300" s="229" t="s">
        <v>80</v>
      </c>
      <c r="AV300" s="11" t="s">
        <v>80</v>
      </c>
      <c r="AW300" s="11" t="s">
        <v>32</v>
      </c>
      <c r="AX300" s="11" t="s">
        <v>70</v>
      </c>
      <c r="AY300" s="229" t="s">
        <v>122</v>
      </c>
    </row>
    <row r="301" s="11" customFormat="1">
      <c r="B301" s="218"/>
      <c r="C301" s="219"/>
      <c r="D301" s="220" t="s">
        <v>176</v>
      </c>
      <c r="E301" s="221" t="s">
        <v>1</v>
      </c>
      <c r="F301" s="222" t="s">
        <v>387</v>
      </c>
      <c r="G301" s="219"/>
      <c r="H301" s="223">
        <v>6.6719999999999997</v>
      </c>
      <c r="I301" s="224"/>
      <c r="J301" s="219"/>
      <c r="K301" s="219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176</v>
      </c>
      <c r="AU301" s="229" t="s">
        <v>80</v>
      </c>
      <c r="AV301" s="11" t="s">
        <v>80</v>
      </c>
      <c r="AW301" s="11" t="s">
        <v>32</v>
      </c>
      <c r="AX301" s="11" t="s">
        <v>70</v>
      </c>
      <c r="AY301" s="229" t="s">
        <v>122</v>
      </c>
    </row>
    <row r="302" s="11" customFormat="1">
      <c r="B302" s="218"/>
      <c r="C302" s="219"/>
      <c r="D302" s="220" t="s">
        <v>176</v>
      </c>
      <c r="E302" s="221" t="s">
        <v>1</v>
      </c>
      <c r="F302" s="222" t="s">
        <v>388</v>
      </c>
      <c r="G302" s="219"/>
      <c r="H302" s="223">
        <v>33.560000000000002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176</v>
      </c>
      <c r="AU302" s="229" t="s">
        <v>80</v>
      </c>
      <c r="AV302" s="11" t="s">
        <v>80</v>
      </c>
      <c r="AW302" s="11" t="s">
        <v>32</v>
      </c>
      <c r="AX302" s="11" t="s">
        <v>70</v>
      </c>
      <c r="AY302" s="229" t="s">
        <v>122</v>
      </c>
    </row>
    <row r="303" s="11" customFormat="1">
      <c r="B303" s="218"/>
      <c r="C303" s="219"/>
      <c r="D303" s="220" t="s">
        <v>176</v>
      </c>
      <c r="E303" s="221" t="s">
        <v>1</v>
      </c>
      <c r="F303" s="222" t="s">
        <v>389</v>
      </c>
      <c r="G303" s="219"/>
      <c r="H303" s="223">
        <v>48.5</v>
      </c>
      <c r="I303" s="224"/>
      <c r="J303" s="219"/>
      <c r="K303" s="219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176</v>
      </c>
      <c r="AU303" s="229" t="s">
        <v>80</v>
      </c>
      <c r="AV303" s="11" t="s">
        <v>80</v>
      </c>
      <c r="AW303" s="11" t="s">
        <v>32</v>
      </c>
      <c r="AX303" s="11" t="s">
        <v>70</v>
      </c>
      <c r="AY303" s="229" t="s">
        <v>122</v>
      </c>
    </row>
    <row r="304" s="11" customFormat="1">
      <c r="B304" s="218"/>
      <c r="C304" s="219"/>
      <c r="D304" s="220" t="s">
        <v>176</v>
      </c>
      <c r="E304" s="221" t="s">
        <v>1</v>
      </c>
      <c r="F304" s="222" t="s">
        <v>390</v>
      </c>
      <c r="G304" s="219"/>
      <c r="H304" s="223">
        <v>31.039999999999999</v>
      </c>
      <c r="I304" s="224"/>
      <c r="J304" s="219"/>
      <c r="K304" s="219"/>
      <c r="L304" s="225"/>
      <c r="M304" s="226"/>
      <c r="N304" s="227"/>
      <c r="O304" s="227"/>
      <c r="P304" s="227"/>
      <c r="Q304" s="227"/>
      <c r="R304" s="227"/>
      <c r="S304" s="227"/>
      <c r="T304" s="228"/>
      <c r="AT304" s="229" t="s">
        <v>176</v>
      </c>
      <c r="AU304" s="229" t="s">
        <v>80</v>
      </c>
      <c r="AV304" s="11" t="s">
        <v>80</v>
      </c>
      <c r="AW304" s="11" t="s">
        <v>32</v>
      </c>
      <c r="AX304" s="11" t="s">
        <v>70</v>
      </c>
      <c r="AY304" s="229" t="s">
        <v>122</v>
      </c>
    </row>
    <row r="305" s="11" customFormat="1">
      <c r="B305" s="218"/>
      <c r="C305" s="219"/>
      <c r="D305" s="220" t="s">
        <v>176</v>
      </c>
      <c r="E305" s="221" t="s">
        <v>1</v>
      </c>
      <c r="F305" s="222" t="s">
        <v>391</v>
      </c>
      <c r="G305" s="219"/>
      <c r="H305" s="223">
        <v>21.84</v>
      </c>
      <c r="I305" s="224"/>
      <c r="J305" s="219"/>
      <c r="K305" s="219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176</v>
      </c>
      <c r="AU305" s="229" t="s">
        <v>80</v>
      </c>
      <c r="AV305" s="11" t="s">
        <v>80</v>
      </c>
      <c r="AW305" s="11" t="s">
        <v>32</v>
      </c>
      <c r="AX305" s="11" t="s">
        <v>70</v>
      </c>
      <c r="AY305" s="229" t="s">
        <v>122</v>
      </c>
    </row>
    <row r="306" s="11" customFormat="1">
      <c r="B306" s="218"/>
      <c r="C306" s="219"/>
      <c r="D306" s="220" t="s">
        <v>176</v>
      </c>
      <c r="E306" s="221" t="s">
        <v>1</v>
      </c>
      <c r="F306" s="222" t="s">
        <v>392</v>
      </c>
      <c r="G306" s="219"/>
      <c r="H306" s="223">
        <v>19.399999999999999</v>
      </c>
      <c r="I306" s="224"/>
      <c r="J306" s="219"/>
      <c r="K306" s="219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176</v>
      </c>
      <c r="AU306" s="229" t="s">
        <v>80</v>
      </c>
      <c r="AV306" s="11" t="s">
        <v>80</v>
      </c>
      <c r="AW306" s="11" t="s">
        <v>32</v>
      </c>
      <c r="AX306" s="11" t="s">
        <v>70</v>
      </c>
      <c r="AY306" s="229" t="s">
        <v>122</v>
      </c>
    </row>
    <row r="307" s="11" customFormat="1">
      <c r="B307" s="218"/>
      <c r="C307" s="219"/>
      <c r="D307" s="220" t="s">
        <v>176</v>
      </c>
      <c r="E307" s="221" t="s">
        <v>1</v>
      </c>
      <c r="F307" s="222" t="s">
        <v>393</v>
      </c>
      <c r="G307" s="219"/>
      <c r="H307" s="223">
        <v>17.640000000000001</v>
      </c>
      <c r="I307" s="224"/>
      <c r="J307" s="219"/>
      <c r="K307" s="219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176</v>
      </c>
      <c r="AU307" s="229" t="s">
        <v>80</v>
      </c>
      <c r="AV307" s="11" t="s">
        <v>80</v>
      </c>
      <c r="AW307" s="11" t="s">
        <v>32</v>
      </c>
      <c r="AX307" s="11" t="s">
        <v>70</v>
      </c>
      <c r="AY307" s="229" t="s">
        <v>122</v>
      </c>
    </row>
    <row r="308" s="11" customFormat="1">
      <c r="B308" s="218"/>
      <c r="C308" s="219"/>
      <c r="D308" s="220" t="s">
        <v>176</v>
      </c>
      <c r="E308" s="221" t="s">
        <v>1</v>
      </c>
      <c r="F308" s="222" t="s">
        <v>394</v>
      </c>
      <c r="G308" s="219"/>
      <c r="H308" s="223">
        <v>23.399999999999999</v>
      </c>
      <c r="I308" s="224"/>
      <c r="J308" s="219"/>
      <c r="K308" s="219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176</v>
      </c>
      <c r="AU308" s="229" t="s">
        <v>80</v>
      </c>
      <c r="AV308" s="11" t="s">
        <v>80</v>
      </c>
      <c r="AW308" s="11" t="s">
        <v>32</v>
      </c>
      <c r="AX308" s="11" t="s">
        <v>70</v>
      </c>
      <c r="AY308" s="229" t="s">
        <v>122</v>
      </c>
    </row>
    <row r="309" s="11" customFormat="1">
      <c r="B309" s="218"/>
      <c r="C309" s="219"/>
      <c r="D309" s="220" t="s">
        <v>176</v>
      </c>
      <c r="E309" s="221" t="s">
        <v>1</v>
      </c>
      <c r="F309" s="222" t="s">
        <v>395</v>
      </c>
      <c r="G309" s="219"/>
      <c r="H309" s="223">
        <v>12.92</v>
      </c>
      <c r="I309" s="224"/>
      <c r="J309" s="219"/>
      <c r="K309" s="219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176</v>
      </c>
      <c r="AU309" s="229" t="s">
        <v>80</v>
      </c>
      <c r="AV309" s="11" t="s">
        <v>80</v>
      </c>
      <c r="AW309" s="11" t="s">
        <v>32</v>
      </c>
      <c r="AX309" s="11" t="s">
        <v>70</v>
      </c>
      <c r="AY309" s="229" t="s">
        <v>122</v>
      </c>
    </row>
    <row r="310" s="11" customFormat="1">
      <c r="B310" s="218"/>
      <c r="C310" s="219"/>
      <c r="D310" s="220" t="s">
        <v>176</v>
      </c>
      <c r="E310" s="221" t="s">
        <v>1</v>
      </c>
      <c r="F310" s="222" t="s">
        <v>396</v>
      </c>
      <c r="G310" s="219"/>
      <c r="H310" s="223">
        <v>13.08</v>
      </c>
      <c r="I310" s="224"/>
      <c r="J310" s="219"/>
      <c r="K310" s="219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176</v>
      </c>
      <c r="AU310" s="229" t="s">
        <v>80</v>
      </c>
      <c r="AV310" s="11" t="s">
        <v>80</v>
      </c>
      <c r="AW310" s="11" t="s">
        <v>32</v>
      </c>
      <c r="AX310" s="11" t="s">
        <v>70</v>
      </c>
      <c r="AY310" s="229" t="s">
        <v>122</v>
      </c>
    </row>
    <row r="311" s="11" customFormat="1">
      <c r="B311" s="218"/>
      <c r="C311" s="219"/>
      <c r="D311" s="220" t="s">
        <v>176</v>
      </c>
      <c r="E311" s="221" t="s">
        <v>1</v>
      </c>
      <c r="F311" s="222" t="s">
        <v>397</v>
      </c>
      <c r="G311" s="219"/>
      <c r="H311" s="223">
        <v>27.34</v>
      </c>
      <c r="I311" s="224"/>
      <c r="J311" s="219"/>
      <c r="K311" s="219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176</v>
      </c>
      <c r="AU311" s="229" t="s">
        <v>80</v>
      </c>
      <c r="AV311" s="11" t="s">
        <v>80</v>
      </c>
      <c r="AW311" s="11" t="s">
        <v>32</v>
      </c>
      <c r="AX311" s="11" t="s">
        <v>70</v>
      </c>
      <c r="AY311" s="229" t="s">
        <v>122</v>
      </c>
    </row>
    <row r="312" s="11" customFormat="1">
      <c r="B312" s="218"/>
      <c r="C312" s="219"/>
      <c r="D312" s="220" t="s">
        <v>176</v>
      </c>
      <c r="E312" s="221" t="s">
        <v>1</v>
      </c>
      <c r="F312" s="222" t="s">
        <v>398</v>
      </c>
      <c r="G312" s="219"/>
      <c r="H312" s="223">
        <v>15.279999999999999</v>
      </c>
      <c r="I312" s="224"/>
      <c r="J312" s="219"/>
      <c r="K312" s="219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176</v>
      </c>
      <c r="AU312" s="229" t="s">
        <v>80</v>
      </c>
      <c r="AV312" s="11" t="s">
        <v>80</v>
      </c>
      <c r="AW312" s="11" t="s">
        <v>32</v>
      </c>
      <c r="AX312" s="11" t="s">
        <v>70</v>
      </c>
      <c r="AY312" s="229" t="s">
        <v>122</v>
      </c>
    </row>
    <row r="313" s="11" customFormat="1">
      <c r="B313" s="218"/>
      <c r="C313" s="219"/>
      <c r="D313" s="220" t="s">
        <v>176</v>
      </c>
      <c r="E313" s="221" t="s">
        <v>1</v>
      </c>
      <c r="F313" s="222" t="s">
        <v>399</v>
      </c>
      <c r="G313" s="219"/>
      <c r="H313" s="223">
        <v>40.600000000000001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176</v>
      </c>
      <c r="AU313" s="229" t="s">
        <v>80</v>
      </c>
      <c r="AV313" s="11" t="s">
        <v>80</v>
      </c>
      <c r="AW313" s="11" t="s">
        <v>32</v>
      </c>
      <c r="AX313" s="11" t="s">
        <v>70</v>
      </c>
      <c r="AY313" s="229" t="s">
        <v>122</v>
      </c>
    </row>
    <row r="314" s="11" customFormat="1">
      <c r="B314" s="218"/>
      <c r="C314" s="219"/>
      <c r="D314" s="220" t="s">
        <v>176</v>
      </c>
      <c r="E314" s="221" t="s">
        <v>1</v>
      </c>
      <c r="F314" s="222" t="s">
        <v>737</v>
      </c>
      <c r="G314" s="219"/>
      <c r="H314" s="223">
        <v>29.469999999999999</v>
      </c>
      <c r="I314" s="224"/>
      <c r="J314" s="219"/>
      <c r="K314" s="219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176</v>
      </c>
      <c r="AU314" s="229" t="s">
        <v>80</v>
      </c>
      <c r="AV314" s="11" t="s">
        <v>80</v>
      </c>
      <c r="AW314" s="11" t="s">
        <v>32</v>
      </c>
      <c r="AX314" s="11" t="s">
        <v>70</v>
      </c>
      <c r="AY314" s="229" t="s">
        <v>122</v>
      </c>
    </row>
    <row r="315" s="11" customFormat="1">
      <c r="B315" s="218"/>
      <c r="C315" s="219"/>
      <c r="D315" s="220" t="s">
        <v>176</v>
      </c>
      <c r="E315" s="221" t="s">
        <v>1</v>
      </c>
      <c r="F315" s="222" t="s">
        <v>738</v>
      </c>
      <c r="G315" s="219"/>
      <c r="H315" s="223">
        <v>99.400000000000006</v>
      </c>
      <c r="I315" s="224"/>
      <c r="J315" s="219"/>
      <c r="K315" s="219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176</v>
      </c>
      <c r="AU315" s="229" t="s">
        <v>80</v>
      </c>
      <c r="AV315" s="11" t="s">
        <v>80</v>
      </c>
      <c r="AW315" s="11" t="s">
        <v>32</v>
      </c>
      <c r="AX315" s="11" t="s">
        <v>70</v>
      </c>
      <c r="AY315" s="229" t="s">
        <v>122</v>
      </c>
    </row>
    <row r="316" s="1" customFormat="1" ht="16.5" customHeight="1">
      <c r="B316" s="34"/>
      <c r="C316" s="201" t="s">
        <v>739</v>
      </c>
      <c r="D316" s="201" t="s">
        <v>124</v>
      </c>
      <c r="E316" s="202" t="s">
        <v>740</v>
      </c>
      <c r="F316" s="203" t="s">
        <v>741</v>
      </c>
      <c r="G316" s="204" t="s">
        <v>167</v>
      </c>
      <c r="H316" s="205">
        <v>564.86199999999997</v>
      </c>
      <c r="I316" s="206"/>
      <c r="J316" s="207">
        <f>ROUND(I316*H316,2)</f>
        <v>0</v>
      </c>
      <c r="K316" s="203" t="s">
        <v>168</v>
      </c>
      <c r="L316" s="39"/>
      <c r="M316" s="208" t="s">
        <v>1</v>
      </c>
      <c r="N316" s="209" t="s">
        <v>41</v>
      </c>
      <c r="O316" s="75"/>
      <c r="P316" s="210">
        <f>O316*H316</f>
        <v>0</v>
      </c>
      <c r="Q316" s="210">
        <v>0.00020000000000000001</v>
      </c>
      <c r="R316" s="210">
        <f>Q316*H316</f>
        <v>0.1129724</v>
      </c>
      <c r="S316" s="210">
        <v>0</v>
      </c>
      <c r="T316" s="211">
        <f>S316*H316</f>
        <v>0</v>
      </c>
      <c r="AR316" s="13" t="s">
        <v>237</v>
      </c>
      <c r="AT316" s="13" t="s">
        <v>124</v>
      </c>
      <c r="AU316" s="13" t="s">
        <v>80</v>
      </c>
      <c r="AY316" s="13" t="s">
        <v>122</v>
      </c>
      <c r="BE316" s="212">
        <f>IF(N316="základní",J316,0)</f>
        <v>0</v>
      </c>
      <c r="BF316" s="212">
        <f>IF(N316="snížená",J316,0)</f>
        <v>0</v>
      </c>
      <c r="BG316" s="212">
        <f>IF(N316="zákl. přenesená",J316,0)</f>
        <v>0</v>
      </c>
      <c r="BH316" s="212">
        <f>IF(N316="sníž. přenesená",J316,0)</f>
        <v>0</v>
      </c>
      <c r="BI316" s="212">
        <f>IF(N316="nulová",J316,0)</f>
        <v>0</v>
      </c>
      <c r="BJ316" s="13" t="s">
        <v>78</v>
      </c>
      <c r="BK316" s="212">
        <f>ROUND(I316*H316,2)</f>
        <v>0</v>
      </c>
      <c r="BL316" s="13" t="s">
        <v>237</v>
      </c>
      <c r="BM316" s="13" t="s">
        <v>742</v>
      </c>
    </row>
    <row r="317" s="1" customFormat="1" ht="16.5" customHeight="1">
      <c r="B317" s="34"/>
      <c r="C317" s="201" t="s">
        <v>743</v>
      </c>
      <c r="D317" s="201" t="s">
        <v>124</v>
      </c>
      <c r="E317" s="202" t="s">
        <v>744</v>
      </c>
      <c r="F317" s="203" t="s">
        <v>745</v>
      </c>
      <c r="G317" s="204" t="s">
        <v>167</v>
      </c>
      <c r="H317" s="205">
        <v>517.79200000000003</v>
      </c>
      <c r="I317" s="206"/>
      <c r="J317" s="207">
        <f>ROUND(I317*H317,2)</f>
        <v>0</v>
      </c>
      <c r="K317" s="203" t="s">
        <v>168</v>
      </c>
      <c r="L317" s="39"/>
      <c r="M317" s="208" t="s">
        <v>1</v>
      </c>
      <c r="N317" s="209" t="s">
        <v>41</v>
      </c>
      <c r="O317" s="75"/>
      <c r="P317" s="210">
        <f>O317*H317</f>
        <v>0</v>
      </c>
      <c r="Q317" s="210">
        <v>0.00029</v>
      </c>
      <c r="R317" s="210">
        <f>Q317*H317</f>
        <v>0.15015968000000002</v>
      </c>
      <c r="S317" s="210">
        <v>0</v>
      </c>
      <c r="T317" s="211">
        <f>S317*H317</f>
        <v>0</v>
      </c>
      <c r="AR317" s="13" t="s">
        <v>237</v>
      </c>
      <c r="AT317" s="13" t="s">
        <v>124</v>
      </c>
      <c r="AU317" s="13" t="s">
        <v>80</v>
      </c>
      <c r="AY317" s="13" t="s">
        <v>122</v>
      </c>
      <c r="BE317" s="212">
        <f>IF(N317="základní",J317,0)</f>
        <v>0</v>
      </c>
      <c r="BF317" s="212">
        <f>IF(N317="snížená",J317,0)</f>
        <v>0</v>
      </c>
      <c r="BG317" s="212">
        <f>IF(N317="zákl. přenesená",J317,0)</f>
        <v>0</v>
      </c>
      <c r="BH317" s="212">
        <f>IF(N317="sníž. přenesená",J317,0)</f>
        <v>0</v>
      </c>
      <c r="BI317" s="212">
        <f>IF(N317="nulová",J317,0)</f>
        <v>0</v>
      </c>
      <c r="BJ317" s="13" t="s">
        <v>78</v>
      </c>
      <c r="BK317" s="212">
        <f>ROUND(I317*H317,2)</f>
        <v>0</v>
      </c>
      <c r="BL317" s="13" t="s">
        <v>237</v>
      </c>
      <c r="BM317" s="13" t="s">
        <v>746</v>
      </c>
    </row>
    <row r="318" s="11" customFormat="1">
      <c r="B318" s="218"/>
      <c r="C318" s="219"/>
      <c r="D318" s="220" t="s">
        <v>176</v>
      </c>
      <c r="E318" s="221" t="s">
        <v>1</v>
      </c>
      <c r="F318" s="222" t="s">
        <v>747</v>
      </c>
      <c r="G318" s="219"/>
      <c r="H318" s="223">
        <v>517.79200000000003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176</v>
      </c>
      <c r="AU318" s="229" t="s">
        <v>80</v>
      </c>
      <c r="AV318" s="11" t="s">
        <v>80</v>
      </c>
      <c r="AW318" s="11" t="s">
        <v>32</v>
      </c>
      <c r="AX318" s="11" t="s">
        <v>78</v>
      </c>
      <c r="AY318" s="229" t="s">
        <v>122</v>
      </c>
    </row>
    <row r="319" s="1" customFormat="1" ht="16.5" customHeight="1">
      <c r="B319" s="34"/>
      <c r="C319" s="201" t="s">
        <v>748</v>
      </c>
      <c r="D319" s="201" t="s">
        <v>124</v>
      </c>
      <c r="E319" s="202" t="s">
        <v>749</v>
      </c>
      <c r="F319" s="203" t="s">
        <v>750</v>
      </c>
      <c r="G319" s="204" t="s">
        <v>167</v>
      </c>
      <c r="H319" s="205">
        <v>47.07</v>
      </c>
      <c r="I319" s="206"/>
      <c r="J319" s="207">
        <f>ROUND(I319*H319,2)</f>
        <v>0</v>
      </c>
      <c r="K319" s="203" t="s">
        <v>168</v>
      </c>
      <c r="L319" s="39"/>
      <c r="M319" s="208" t="s">
        <v>1</v>
      </c>
      <c r="N319" s="209" t="s">
        <v>41</v>
      </c>
      <c r="O319" s="75"/>
      <c r="P319" s="210">
        <f>O319*H319</f>
        <v>0</v>
      </c>
      <c r="Q319" s="210">
        <v>0.00027999999999999998</v>
      </c>
      <c r="R319" s="210">
        <f>Q319*H319</f>
        <v>0.0131796</v>
      </c>
      <c r="S319" s="210">
        <v>0</v>
      </c>
      <c r="T319" s="211">
        <f>S319*H319</f>
        <v>0</v>
      </c>
      <c r="AR319" s="13" t="s">
        <v>237</v>
      </c>
      <c r="AT319" s="13" t="s">
        <v>124</v>
      </c>
      <c r="AU319" s="13" t="s">
        <v>80</v>
      </c>
      <c r="AY319" s="13" t="s">
        <v>122</v>
      </c>
      <c r="BE319" s="212">
        <f>IF(N319="základní",J319,0)</f>
        <v>0</v>
      </c>
      <c r="BF319" s="212">
        <f>IF(N319="snížená",J319,0)</f>
        <v>0</v>
      </c>
      <c r="BG319" s="212">
        <f>IF(N319="zákl. přenesená",J319,0)</f>
        <v>0</v>
      </c>
      <c r="BH319" s="212">
        <f>IF(N319="sníž. přenesená",J319,0)</f>
        <v>0</v>
      </c>
      <c r="BI319" s="212">
        <f>IF(N319="nulová",J319,0)</f>
        <v>0</v>
      </c>
      <c r="BJ319" s="13" t="s">
        <v>78</v>
      </c>
      <c r="BK319" s="212">
        <f>ROUND(I319*H319,2)</f>
        <v>0</v>
      </c>
      <c r="BL319" s="13" t="s">
        <v>237</v>
      </c>
      <c r="BM319" s="13" t="s">
        <v>751</v>
      </c>
    </row>
    <row r="320" s="11" customFormat="1">
      <c r="B320" s="218"/>
      <c r="C320" s="219"/>
      <c r="D320" s="220" t="s">
        <v>176</v>
      </c>
      <c r="E320" s="221" t="s">
        <v>1</v>
      </c>
      <c r="F320" s="222" t="s">
        <v>382</v>
      </c>
      <c r="G320" s="219"/>
      <c r="H320" s="223">
        <v>11.6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176</v>
      </c>
      <c r="AU320" s="229" t="s">
        <v>80</v>
      </c>
      <c r="AV320" s="11" t="s">
        <v>80</v>
      </c>
      <c r="AW320" s="11" t="s">
        <v>32</v>
      </c>
      <c r="AX320" s="11" t="s">
        <v>70</v>
      </c>
      <c r="AY320" s="229" t="s">
        <v>122</v>
      </c>
    </row>
    <row r="321" s="11" customFormat="1">
      <c r="B321" s="218"/>
      <c r="C321" s="219"/>
      <c r="D321" s="220" t="s">
        <v>176</v>
      </c>
      <c r="E321" s="221" t="s">
        <v>1</v>
      </c>
      <c r="F321" s="222" t="s">
        <v>386</v>
      </c>
      <c r="G321" s="219"/>
      <c r="H321" s="223">
        <v>6</v>
      </c>
      <c r="I321" s="224"/>
      <c r="J321" s="219"/>
      <c r="K321" s="219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176</v>
      </c>
      <c r="AU321" s="229" t="s">
        <v>80</v>
      </c>
      <c r="AV321" s="11" t="s">
        <v>80</v>
      </c>
      <c r="AW321" s="11" t="s">
        <v>32</v>
      </c>
      <c r="AX321" s="11" t="s">
        <v>70</v>
      </c>
      <c r="AY321" s="229" t="s">
        <v>122</v>
      </c>
    </row>
    <row r="322" s="11" customFormat="1">
      <c r="B322" s="218"/>
      <c r="C322" s="219"/>
      <c r="D322" s="220" t="s">
        <v>176</v>
      </c>
      <c r="E322" s="221" t="s">
        <v>1</v>
      </c>
      <c r="F322" s="222" t="s">
        <v>737</v>
      </c>
      <c r="G322" s="219"/>
      <c r="H322" s="223">
        <v>29.469999999999999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176</v>
      </c>
      <c r="AU322" s="229" t="s">
        <v>80</v>
      </c>
      <c r="AV322" s="11" t="s">
        <v>80</v>
      </c>
      <c r="AW322" s="11" t="s">
        <v>32</v>
      </c>
      <c r="AX322" s="11" t="s">
        <v>70</v>
      </c>
      <c r="AY322" s="229" t="s">
        <v>122</v>
      </c>
    </row>
    <row r="323" s="10" customFormat="1" ht="25.92" customHeight="1">
      <c r="B323" s="185"/>
      <c r="C323" s="186"/>
      <c r="D323" s="187" t="s">
        <v>69</v>
      </c>
      <c r="E323" s="188" t="s">
        <v>119</v>
      </c>
      <c r="F323" s="188" t="s">
        <v>120</v>
      </c>
      <c r="G323" s="186"/>
      <c r="H323" s="186"/>
      <c r="I323" s="189"/>
      <c r="J323" s="190">
        <f>BK323</f>
        <v>0</v>
      </c>
      <c r="K323" s="186"/>
      <c r="L323" s="191"/>
      <c r="M323" s="192"/>
      <c r="N323" s="193"/>
      <c r="O323" s="193"/>
      <c r="P323" s="194">
        <f>SUM(P324:P326)</f>
        <v>0</v>
      </c>
      <c r="Q323" s="193"/>
      <c r="R323" s="194">
        <f>SUM(R324:R326)</f>
        <v>0</v>
      </c>
      <c r="S323" s="193"/>
      <c r="T323" s="195">
        <f>SUM(T324:T326)</f>
        <v>0</v>
      </c>
      <c r="AR323" s="196" t="s">
        <v>121</v>
      </c>
      <c r="AT323" s="197" t="s">
        <v>69</v>
      </c>
      <c r="AU323" s="197" t="s">
        <v>70</v>
      </c>
      <c r="AY323" s="196" t="s">
        <v>122</v>
      </c>
      <c r="BK323" s="198">
        <f>SUM(BK324:BK326)</f>
        <v>0</v>
      </c>
    </row>
    <row r="324" s="1" customFormat="1" ht="16.5" customHeight="1">
      <c r="B324" s="34"/>
      <c r="C324" s="201" t="s">
        <v>752</v>
      </c>
      <c r="D324" s="201" t="s">
        <v>124</v>
      </c>
      <c r="E324" s="202" t="s">
        <v>753</v>
      </c>
      <c r="F324" s="203" t="s">
        <v>754</v>
      </c>
      <c r="G324" s="204" t="s">
        <v>127</v>
      </c>
      <c r="H324" s="205">
        <v>1</v>
      </c>
      <c r="I324" s="206"/>
      <c r="J324" s="207">
        <f>ROUND(I324*H324,2)</f>
        <v>0</v>
      </c>
      <c r="K324" s="203" t="s">
        <v>1</v>
      </c>
      <c r="L324" s="39"/>
      <c r="M324" s="208" t="s">
        <v>1</v>
      </c>
      <c r="N324" s="209" t="s">
        <v>41</v>
      </c>
      <c r="O324" s="75"/>
      <c r="P324" s="210">
        <f>O324*H324</f>
        <v>0</v>
      </c>
      <c r="Q324" s="210">
        <v>0</v>
      </c>
      <c r="R324" s="210">
        <f>Q324*H324</f>
        <v>0</v>
      </c>
      <c r="S324" s="210">
        <v>0</v>
      </c>
      <c r="T324" s="211">
        <f>S324*H324</f>
        <v>0</v>
      </c>
      <c r="AR324" s="13" t="s">
        <v>121</v>
      </c>
      <c r="AT324" s="13" t="s">
        <v>124</v>
      </c>
      <c r="AU324" s="13" t="s">
        <v>78</v>
      </c>
      <c r="AY324" s="13" t="s">
        <v>122</v>
      </c>
      <c r="BE324" s="212">
        <f>IF(N324="základní",J324,0)</f>
        <v>0</v>
      </c>
      <c r="BF324" s="212">
        <f>IF(N324="snížená",J324,0)</f>
        <v>0</v>
      </c>
      <c r="BG324" s="212">
        <f>IF(N324="zákl. přenesená",J324,0)</f>
        <v>0</v>
      </c>
      <c r="BH324" s="212">
        <f>IF(N324="sníž. přenesená",J324,0)</f>
        <v>0</v>
      </c>
      <c r="BI324" s="212">
        <f>IF(N324="nulová",J324,0)</f>
        <v>0</v>
      </c>
      <c r="BJ324" s="13" t="s">
        <v>78</v>
      </c>
      <c r="BK324" s="212">
        <f>ROUND(I324*H324,2)</f>
        <v>0</v>
      </c>
      <c r="BL324" s="13" t="s">
        <v>121</v>
      </c>
      <c r="BM324" s="13" t="s">
        <v>755</v>
      </c>
    </row>
    <row r="325" s="1" customFormat="1" ht="16.5" customHeight="1">
      <c r="B325" s="34"/>
      <c r="C325" s="201" t="s">
        <v>756</v>
      </c>
      <c r="D325" s="201" t="s">
        <v>124</v>
      </c>
      <c r="E325" s="202" t="s">
        <v>757</v>
      </c>
      <c r="F325" s="203" t="s">
        <v>758</v>
      </c>
      <c r="G325" s="204" t="s">
        <v>127</v>
      </c>
      <c r="H325" s="205">
        <v>1</v>
      </c>
      <c r="I325" s="206"/>
      <c r="J325" s="207">
        <f>ROUND(I325*H325,2)</f>
        <v>0</v>
      </c>
      <c r="K325" s="203" t="s">
        <v>1</v>
      </c>
      <c r="L325" s="39"/>
      <c r="M325" s="208" t="s">
        <v>1</v>
      </c>
      <c r="N325" s="209" t="s">
        <v>41</v>
      </c>
      <c r="O325" s="75"/>
      <c r="P325" s="210">
        <f>O325*H325</f>
        <v>0</v>
      </c>
      <c r="Q325" s="210">
        <v>0</v>
      </c>
      <c r="R325" s="210">
        <f>Q325*H325</f>
        <v>0</v>
      </c>
      <c r="S325" s="210">
        <v>0</v>
      </c>
      <c r="T325" s="211">
        <f>S325*H325</f>
        <v>0</v>
      </c>
      <c r="AR325" s="13" t="s">
        <v>121</v>
      </c>
      <c r="AT325" s="13" t="s">
        <v>124</v>
      </c>
      <c r="AU325" s="13" t="s">
        <v>78</v>
      </c>
      <c r="AY325" s="13" t="s">
        <v>122</v>
      </c>
      <c r="BE325" s="212">
        <f>IF(N325="základní",J325,0)</f>
        <v>0</v>
      </c>
      <c r="BF325" s="212">
        <f>IF(N325="snížená",J325,0)</f>
        <v>0</v>
      </c>
      <c r="BG325" s="212">
        <f>IF(N325="zákl. přenesená",J325,0)</f>
        <v>0</v>
      </c>
      <c r="BH325" s="212">
        <f>IF(N325="sníž. přenesená",J325,0)</f>
        <v>0</v>
      </c>
      <c r="BI325" s="212">
        <f>IF(N325="nulová",J325,0)</f>
        <v>0</v>
      </c>
      <c r="BJ325" s="13" t="s">
        <v>78</v>
      </c>
      <c r="BK325" s="212">
        <f>ROUND(I325*H325,2)</f>
        <v>0</v>
      </c>
      <c r="BL325" s="13" t="s">
        <v>121</v>
      </c>
      <c r="BM325" s="13" t="s">
        <v>759</v>
      </c>
    </row>
    <row r="326" s="1" customFormat="1" ht="16.5" customHeight="1">
      <c r="B326" s="34"/>
      <c r="C326" s="201" t="s">
        <v>760</v>
      </c>
      <c r="D326" s="201" t="s">
        <v>124</v>
      </c>
      <c r="E326" s="202" t="s">
        <v>761</v>
      </c>
      <c r="F326" s="203" t="s">
        <v>762</v>
      </c>
      <c r="G326" s="204" t="s">
        <v>127</v>
      </c>
      <c r="H326" s="205">
        <v>1</v>
      </c>
      <c r="I326" s="206"/>
      <c r="J326" s="207">
        <f>ROUND(I326*H326,2)</f>
        <v>0</v>
      </c>
      <c r="K326" s="203" t="s">
        <v>1</v>
      </c>
      <c r="L326" s="39"/>
      <c r="M326" s="213" t="s">
        <v>1</v>
      </c>
      <c r="N326" s="214" t="s">
        <v>41</v>
      </c>
      <c r="O326" s="215"/>
      <c r="P326" s="216">
        <f>O326*H326</f>
        <v>0</v>
      </c>
      <c r="Q326" s="216">
        <v>0</v>
      </c>
      <c r="R326" s="216">
        <f>Q326*H326</f>
        <v>0</v>
      </c>
      <c r="S326" s="216">
        <v>0</v>
      </c>
      <c r="T326" s="217">
        <f>S326*H326</f>
        <v>0</v>
      </c>
      <c r="AR326" s="13" t="s">
        <v>121</v>
      </c>
      <c r="AT326" s="13" t="s">
        <v>124</v>
      </c>
      <c r="AU326" s="13" t="s">
        <v>78</v>
      </c>
      <c r="AY326" s="13" t="s">
        <v>122</v>
      </c>
      <c r="BE326" s="212">
        <f>IF(N326="základní",J326,0)</f>
        <v>0</v>
      </c>
      <c r="BF326" s="212">
        <f>IF(N326="snížená",J326,0)</f>
        <v>0</v>
      </c>
      <c r="BG326" s="212">
        <f>IF(N326="zákl. přenesená",J326,0)</f>
        <v>0</v>
      </c>
      <c r="BH326" s="212">
        <f>IF(N326="sníž. přenesená",J326,0)</f>
        <v>0</v>
      </c>
      <c r="BI326" s="212">
        <f>IF(N326="nulová",J326,0)</f>
        <v>0</v>
      </c>
      <c r="BJ326" s="13" t="s">
        <v>78</v>
      </c>
      <c r="BK326" s="212">
        <f>ROUND(I326*H326,2)</f>
        <v>0</v>
      </c>
      <c r="BL326" s="13" t="s">
        <v>121</v>
      </c>
      <c r="BM326" s="13" t="s">
        <v>763</v>
      </c>
    </row>
    <row r="327" s="1" customFormat="1" ht="6.96" customHeight="1">
      <c r="B327" s="53"/>
      <c r="C327" s="54"/>
      <c r="D327" s="54"/>
      <c r="E327" s="54"/>
      <c r="F327" s="54"/>
      <c r="G327" s="54"/>
      <c r="H327" s="54"/>
      <c r="I327" s="151"/>
      <c r="J327" s="54"/>
      <c r="K327" s="54"/>
      <c r="L327" s="39"/>
    </row>
  </sheetData>
  <sheetProtection sheet="1" autoFilter="0" formatColumns="0" formatRows="0" objects="1" scenarios="1" spinCount="100000" saltValue="TxvjfMoRCNnOcH/EEanMiDRGX9yajbJzEu/xBYAzyof6Vt9fEryj4CBlw7+8GGsOaHqw+EmNRxtelhCCHL6rXQ==" hashValue="mDFD2QfoKa4UZnEPiMQCSJlbRunM37sNp+niPqKpF2yB+mYeG4n/laYNRhB6FLQPoQkOHXO8ArxcUfjPFK4x7A==" algorithmName="SHA-512" password="CC35"/>
  <autoFilter ref="C95:K326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0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89</v>
      </c>
    </row>
    <row r="3" ht="6.96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6"/>
      <c r="AT3" s="13" t="s">
        <v>80</v>
      </c>
    </row>
    <row r="4" ht="24.96" customHeight="1">
      <c r="B4" s="16"/>
      <c r="D4" s="124" t="s">
        <v>96</v>
      </c>
      <c r="L4" s="16"/>
      <c r="M4" s="20" t="s">
        <v>10</v>
      </c>
      <c r="AT4" s="13" t="s">
        <v>4</v>
      </c>
    </row>
    <row r="5" ht="6.96" customHeight="1">
      <c r="B5" s="16"/>
      <c r="L5" s="16"/>
    </row>
    <row r="6" ht="12" customHeight="1">
      <c r="B6" s="16"/>
      <c r="D6" s="125" t="s">
        <v>16</v>
      </c>
      <c r="L6" s="16"/>
    </row>
    <row r="7" ht="16.5" customHeight="1">
      <c r="B7" s="16"/>
      <c r="E7" s="126" t="str">
        <f>'Rekapitulace stavby'!K6</f>
        <v>MŠ Alšova - stavební úprava hospodářského pavilovu</v>
      </c>
      <c r="F7" s="125"/>
      <c r="G7" s="125"/>
      <c r="H7" s="125"/>
      <c r="L7" s="16"/>
    </row>
    <row r="8" s="1" customFormat="1" ht="12" customHeight="1">
      <c r="B8" s="39"/>
      <c r="D8" s="125" t="s">
        <v>97</v>
      </c>
      <c r="I8" s="127"/>
      <c r="L8" s="39"/>
    </row>
    <row r="9" s="1" customFormat="1" ht="36.96" customHeight="1">
      <c r="B9" s="39"/>
      <c r="E9" s="128" t="s">
        <v>764</v>
      </c>
      <c r="F9" s="1"/>
      <c r="G9" s="1"/>
      <c r="H9" s="1"/>
      <c r="I9" s="127"/>
      <c r="L9" s="39"/>
    </row>
    <row r="10" s="1" customFormat="1">
      <c r="B10" s="39"/>
      <c r="I10" s="127"/>
      <c r="L10" s="39"/>
    </row>
    <row r="11" s="1" customFormat="1" ht="12" customHeight="1">
      <c r="B11" s="39"/>
      <c r="D11" s="125" t="s">
        <v>18</v>
      </c>
      <c r="F11" s="13" t="s">
        <v>1</v>
      </c>
      <c r="I11" s="129" t="s">
        <v>19</v>
      </c>
      <c r="J11" s="13" t="s">
        <v>1</v>
      </c>
      <c r="L11" s="39"/>
    </row>
    <row r="12" s="1" customFormat="1" ht="12" customHeight="1">
      <c r="B12" s="39"/>
      <c r="D12" s="125" t="s">
        <v>20</v>
      </c>
      <c r="F12" s="13" t="s">
        <v>21</v>
      </c>
      <c r="I12" s="129" t="s">
        <v>22</v>
      </c>
      <c r="J12" s="130" t="str">
        <f>'Rekapitulace stavby'!AN8</f>
        <v>3. 2. 2019</v>
      </c>
      <c r="L12" s="39"/>
    </row>
    <row r="13" s="1" customFormat="1" ht="10.8" customHeight="1">
      <c r="B13" s="39"/>
      <c r="I13" s="127"/>
      <c r="L13" s="39"/>
    </row>
    <row r="14" s="1" customFormat="1" ht="12" customHeight="1">
      <c r="B14" s="39"/>
      <c r="D14" s="125" t="s">
        <v>24</v>
      </c>
      <c r="I14" s="129" t="s">
        <v>25</v>
      </c>
      <c r="J14" s="13" t="s">
        <v>1</v>
      </c>
      <c r="L14" s="39"/>
    </row>
    <row r="15" s="1" customFormat="1" ht="18" customHeight="1">
      <c r="B15" s="39"/>
      <c r="E15" s="13" t="s">
        <v>26</v>
      </c>
      <c r="I15" s="129" t="s">
        <v>27</v>
      </c>
      <c r="J15" s="13" t="s">
        <v>1</v>
      </c>
      <c r="L15" s="39"/>
    </row>
    <row r="16" s="1" customFormat="1" ht="6.96" customHeight="1">
      <c r="B16" s="39"/>
      <c r="I16" s="127"/>
      <c r="L16" s="39"/>
    </row>
    <row r="17" s="1" customFormat="1" ht="12" customHeight="1">
      <c r="B17" s="39"/>
      <c r="D17" s="125" t="s">
        <v>28</v>
      </c>
      <c r="I17" s="129" t="s">
        <v>25</v>
      </c>
      <c r="J17" s="29" t="str">
        <f>'Rekapitulace stavby'!AN13</f>
        <v>Vyplň údaj</v>
      </c>
      <c r="L17" s="39"/>
    </row>
    <row r="18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9" t="s">
        <v>27</v>
      </c>
      <c r="J18" s="29" t="str">
        <f>'Rekapitulace stavby'!AN14</f>
        <v>Vyplň údaj</v>
      </c>
      <c r="L18" s="39"/>
    </row>
    <row r="19" s="1" customFormat="1" ht="6.96" customHeight="1">
      <c r="B19" s="39"/>
      <c r="I19" s="127"/>
      <c r="L19" s="39"/>
    </row>
    <row r="20" s="1" customFormat="1" ht="12" customHeight="1">
      <c r="B20" s="39"/>
      <c r="D20" s="125" t="s">
        <v>30</v>
      </c>
      <c r="I20" s="129" t="s">
        <v>25</v>
      </c>
      <c r="J20" s="13" t="s">
        <v>1</v>
      </c>
      <c r="L20" s="39"/>
    </row>
    <row r="21" s="1" customFormat="1" ht="18" customHeight="1">
      <c r="B21" s="39"/>
      <c r="E21" s="13" t="s">
        <v>31</v>
      </c>
      <c r="I21" s="129" t="s">
        <v>27</v>
      </c>
      <c r="J21" s="13" t="s">
        <v>1</v>
      </c>
      <c r="L21" s="39"/>
    </row>
    <row r="22" s="1" customFormat="1" ht="6.96" customHeight="1">
      <c r="B22" s="39"/>
      <c r="I22" s="127"/>
      <c r="L22" s="39"/>
    </row>
    <row r="23" s="1" customFormat="1" ht="12" customHeight="1">
      <c r="B23" s="39"/>
      <c r="D23" s="125" t="s">
        <v>33</v>
      </c>
      <c r="I23" s="129" t="s">
        <v>25</v>
      </c>
      <c r="J23" s="13" t="s">
        <v>1</v>
      </c>
      <c r="L23" s="39"/>
    </row>
    <row r="24" s="1" customFormat="1" ht="18" customHeight="1">
      <c r="B24" s="39"/>
      <c r="E24" s="13" t="s">
        <v>34</v>
      </c>
      <c r="I24" s="129" t="s">
        <v>27</v>
      </c>
      <c r="J24" s="13" t="s">
        <v>1</v>
      </c>
      <c r="L24" s="39"/>
    </row>
    <row r="25" s="1" customFormat="1" ht="6.96" customHeight="1">
      <c r="B25" s="39"/>
      <c r="I25" s="127"/>
      <c r="L25" s="39"/>
    </row>
    <row r="26" s="1" customFormat="1" ht="12" customHeight="1">
      <c r="B26" s="39"/>
      <c r="D26" s="125" t="s">
        <v>35</v>
      </c>
      <c r="I26" s="127"/>
      <c r="L26" s="39"/>
    </row>
    <row r="27" s="6" customFormat="1" ht="16.5" customHeight="1">
      <c r="B27" s="131"/>
      <c r="E27" s="132" t="s">
        <v>1</v>
      </c>
      <c r="F27" s="132"/>
      <c r="G27" s="132"/>
      <c r="H27" s="132"/>
      <c r="I27" s="133"/>
      <c r="L27" s="131"/>
    </row>
    <row r="28" s="1" customFormat="1" ht="6.96" customHeight="1">
      <c r="B28" s="39"/>
      <c r="I28" s="127"/>
      <c r="L28" s="39"/>
    </row>
    <row r="29" s="1" customFormat="1" ht="6.96" customHeight="1">
      <c r="B29" s="39"/>
      <c r="D29" s="67"/>
      <c r="E29" s="67"/>
      <c r="F29" s="67"/>
      <c r="G29" s="67"/>
      <c r="H29" s="67"/>
      <c r="I29" s="134"/>
      <c r="J29" s="67"/>
      <c r="K29" s="67"/>
      <c r="L29" s="39"/>
    </row>
    <row r="30" s="1" customFormat="1" ht="25.44" customHeight="1">
      <c r="B30" s="39"/>
      <c r="D30" s="135" t="s">
        <v>36</v>
      </c>
      <c r="I30" s="127"/>
      <c r="J30" s="136">
        <f>ROUND(J88, 2)</f>
        <v>0</v>
      </c>
      <c r="L30" s="39"/>
    </row>
    <row r="31" s="1" customFormat="1" ht="6.96" customHeight="1">
      <c r="B31" s="39"/>
      <c r="D31" s="67"/>
      <c r="E31" s="67"/>
      <c r="F31" s="67"/>
      <c r="G31" s="67"/>
      <c r="H31" s="67"/>
      <c r="I31" s="134"/>
      <c r="J31" s="67"/>
      <c r="K31" s="67"/>
      <c r="L31" s="39"/>
    </row>
    <row r="32" s="1" customFormat="1" ht="14.4" customHeight="1">
      <c r="B32" s="39"/>
      <c r="F32" s="137" t="s">
        <v>38</v>
      </c>
      <c r="I32" s="138" t="s">
        <v>37</v>
      </c>
      <c r="J32" s="137" t="s">
        <v>39</v>
      </c>
      <c r="L32" s="39"/>
    </row>
    <row r="33" s="1" customFormat="1" ht="14.4" customHeight="1">
      <c r="B33" s="39"/>
      <c r="D33" s="125" t="s">
        <v>40</v>
      </c>
      <c r="E33" s="125" t="s">
        <v>41</v>
      </c>
      <c r="F33" s="139">
        <f>ROUND((SUM(BE88:BE148)),  2)</f>
        <v>0</v>
      </c>
      <c r="I33" s="140">
        <v>0.20999999999999999</v>
      </c>
      <c r="J33" s="139">
        <f>ROUND(((SUM(BE88:BE148))*I33),  2)</f>
        <v>0</v>
      </c>
      <c r="L33" s="39"/>
    </row>
    <row r="34" s="1" customFormat="1" ht="14.4" customHeight="1">
      <c r="B34" s="39"/>
      <c r="E34" s="125" t="s">
        <v>42</v>
      </c>
      <c r="F34" s="139">
        <f>ROUND((SUM(BF88:BF148)),  2)</f>
        <v>0</v>
      </c>
      <c r="I34" s="140">
        <v>0.14999999999999999</v>
      </c>
      <c r="J34" s="139">
        <f>ROUND(((SUM(BF88:BF148))*I34),  2)</f>
        <v>0</v>
      </c>
      <c r="L34" s="39"/>
    </row>
    <row r="35" hidden="1" s="1" customFormat="1" ht="14.4" customHeight="1">
      <c r="B35" s="39"/>
      <c r="E35" s="125" t="s">
        <v>43</v>
      </c>
      <c r="F35" s="139">
        <f>ROUND((SUM(BG88:BG148)),  2)</f>
        <v>0</v>
      </c>
      <c r="I35" s="140">
        <v>0.20999999999999999</v>
      </c>
      <c r="J35" s="139">
        <f>0</f>
        <v>0</v>
      </c>
      <c r="L35" s="39"/>
    </row>
    <row r="36" hidden="1" s="1" customFormat="1" ht="14.4" customHeight="1">
      <c r="B36" s="39"/>
      <c r="E36" s="125" t="s">
        <v>44</v>
      </c>
      <c r="F36" s="139">
        <f>ROUND((SUM(BH88:BH148)),  2)</f>
        <v>0</v>
      </c>
      <c r="I36" s="140">
        <v>0.14999999999999999</v>
      </c>
      <c r="J36" s="139">
        <f>0</f>
        <v>0</v>
      </c>
      <c r="L36" s="39"/>
    </row>
    <row r="37" hidden="1" s="1" customFormat="1" ht="14.4" customHeight="1">
      <c r="B37" s="39"/>
      <c r="E37" s="125" t="s">
        <v>45</v>
      </c>
      <c r="F37" s="139">
        <f>ROUND((SUM(BI88:BI148)),  2)</f>
        <v>0</v>
      </c>
      <c r="I37" s="140">
        <v>0</v>
      </c>
      <c r="J37" s="139">
        <f>0</f>
        <v>0</v>
      </c>
      <c r="L37" s="39"/>
    </row>
    <row r="38" s="1" customFormat="1" ht="6.96" customHeight="1">
      <c r="B38" s="39"/>
      <c r="I38" s="127"/>
      <c r="L38" s="39"/>
    </row>
    <row r="39" s="1" customFormat="1" ht="25.44" customHeight="1">
      <c r="B39" s="39"/>
      <c r="C39" s="141"/>
      <c r="D39" s="142" t="s">
        <v>46</v>
      </c>
      <c r="E39" s="143"/>
      <c r="F39" s="143"/>
      <c r="G39" s="144" t="s">
        <v>47</v>
      </c>
      <c r="H39" s="145" t="s">
        <v>48</v>
      </c>
      <c r="I39" s="146"/>
      <c r="J39" s="147">
        <f>SUM(J30:J37)</f>
        <v>0</v>
      </c>
      <c r="K39" s="148"/>
      <c r="L39" s="39"/>
    </row>
    <row r="40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39"/>
    </row>
    <row r="44" s="1" customFormat="1" ht="6.96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39"/>
    </row>
    <row r="45" s="1" customFormat="1" ht="24.96" customHeight="1">
      <c r="B45" s="34"/>
      <c r="C45" s="19" t="s">
        <v>99</v>
      </c>
      <c r="D45" s="35"/>
      <c r="E45" s="35"/>
      <c r="F45" s="35"/>
      <c r="G45" s="35"/>
      <c r="H45" s="35"/>
      <c r="I45" s="127"/>
      <c r="J45" s="35"/>
      <c r="K45" s="35"/>
      <c r="L45" s="39"/>
    </row>
    <row r="46" s="1" customFormat="1" ht="6.96" customHeight="1">
      <c r="B46" s="34"/>
      <c r="C46" s="35"/>
      <c r="D46" s="35"/>
      <c r="E46" s="35"/>
      <c r="F46" s="35"/>
      <c r="G46" s="35"/>
      <c r="H46" s="35"/>
      <c r="I46" s="127"/>
      <c r="J46" s="35"/>
      <c r="K46" s="35"/>
      <c r="L46" s="39"/>
    </row>
    <row r="47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7"/>
      <c r="J47" s="35"/>
      <c r="K47" s="35"/>
      <c r="L47" s="39"/>
    </row>
    <row r="48" s="1" customFormat="1" ht="16.5" customHeight="1">
      <c r="B48" s="34"/>
      <c r="C48" s="35"/>
      <c r="D48" s="35"/>
      <c r="E48" s="155" t="str">
        <f>E7</f>
        <v>MŠ Alšova - stavební úprava hospodářského pavilovu</v>
      </c>
      <c r="F48" s="28"/>
      <c r="G48" s="28"/>
      <c r="H48" s="28"/>
      <c r="I48" s="127"/>
      <c r="J48" s="35"/>
      <c r="K48" s="35"/>
      <c r="L48" s="39"/>
    </row>
    <row r="49" s="1" customFormat="1" ht="12" customHeight="1">
      <c r="B49" s="34"/>
      <c r="C49" s="28" t="s">
        <v>97</v>
      </c>
      <c r="D49" s="35"/>
      <c r="E49" s="35"/>
      <c r="F49" s="35"/>
      <c r="G49" s="35"/>
      <c r="H49" s="35"/>
      <c r="I49" s="127"/>
      <c r="J49" s="35"/>
      <c r="K49" s="35"/>
      <c r="L49" s="39"/>
    </row>
    <row r="50" s="1" customFormat="1" ht="16.5" customHeight="1">
      <c r="B50" s="34"/>
      <c r="C50" s="35"/>
      <c r="D50" s="35"/>
      <c r="E50" s="60" t="str">
        <f>E9</f>
        <v>30 - ZTI</v>
      </c>
      <c r="F50" s="35"/>
      <c r="G50" s="35"/>
      <c r="H50" s="35"/>
      <c r="I50" s="127"/>
      <c r="J50" s="35"/>
      <c r="K50" s="35"/>
      <c r="L50" s="39"/>
    </row>
    <row r="51" s="1" customFormat="1" ht="6.96" customHeight="1">
      <c r="B51" s="34"/>
      <c r="C51" s="35"/>
      <c r="D51" s="35"/>
      <c r="E51" s="35"/>
      <c r="F51" s="35"/>
      <c r="G51" s="35"/>
      <c r="H51" s="35"/>
      <c r="I51" s="127"/>
      <c r="J51" s="35"/>
      <c r="K51" s="35"/>
      <c r="L51" s="39"/>
    </row>
    <row r="52" s="1" customFormat="1" ht="12" customHeight="1">
      <c r="B52" s="34"/>
      <c r="C52" s="28" t="s">
        <v>20</v>
      </c>
      <c r="D52" s="35"/>
      <c r="E52" s="35"/>
      <c r="F52" s="23" t="str">
        <f>F12</f>
        <v>Sokolov</v>
      </c>
      <c r="G52" s="35"/>
      <c r="H52" s="35"/>
      <c r="I52" s="129" t="s">
        <v>22</v>
      </c>
      <c r="J52" s="63" t="str">
        <f>IF(J12="","",J12)</f>
        <v>3. 2. 2019</v>
      </c>
      <c r="K52" s="35"/>
      <c r="L52" s="39"/>
    </row>
    <row r="53" s="1" customFormat="1" ht="6.96" customHeight="1">
      <c r="B53" s="34"/>
      <c r="C53" s="35"/>
      <c r="D53" s="35"/>
      <c r="E53" s="35"/>
      <c r="F53" s="35"/>
      <c r="G53" s="35"/>
      <c r="H53" s="35"/>
      <c r="I53" s="127"/>
      <c r="J53" s="35"/>
      <c r="K53" s="35"/>
      <c r="L53" s="39"/>
    </row>
    <row r="54" s="1" customFormat="1" ht="13.65" customHeight="1">
      <c r="B54" s="34"/>
      <c r="C54" s="28" t="s">
        <v>24</v>
      </c>
      <c r="D54" s="35"/>
      <c r="E54" s="35"/>
      <c r="F54" s="23" t="str">
        <f>E15</f>
        <v>Město Sokolov</v>
      </c>
      <c r="G54" s="35"/>
      <c r="H54" s="35"/>
      <c r="I54" s="129" t="s">
        <v>30</v>
      </c>
      <c r="J54" s="32" t="str">
        <f>E21</f>
        <v>Pařízek Petr</v>
      </c>
      <c r="K54" s="35"/>
      <c r="L54" s="39"/>
    </row>
    <row r="55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9" t="s">
        <v>33</v>
      </c>
      <c r="J55" s="32" t="str">
        <f>E24</f>
        <v>Milan Hájek</v>
      </c>
      <c r="K55" s="35"/>
      <c r="L55" s="39"/>
    </row>
    <row r="56" s="1" customFormat="1" ht="10.32" customHeight="1">
      <c r="B56" s="34"/>
      <c r="C56" s="35"/>
      <c r="D56" s="35"/>
      <c r="E56" s="35"/>
      <c r="F56" s="35"/>
      <c r="G56" s="35"/>
      <c r="H56" s="35"/>
      <c r="I56" s="127"/>
      <c r="J56" s="35"/>
      <c r="K56" s="35"/>
      <c r="L56" s="39"/>
    </row>
    <row r="57" s="1" customFormat="1" ht="29.28" customHeight="1">
      <c r="B57" s="34"/>
      <c r="C57" s="156" t="s">
        <v>100</v>
      </c>
      <c r="D57" s="157"/>
      <c r="E57" s="157"/>
      <c r="F57" s="157"/>
      <c r="G57" s="157"/>
      <c r="H57" s="157"/>
      <c r="I57" s="158"/>
      <c r="J57" s="159" t="s">
        <v>101</v>
      </c>
      <c r="K57" s="157"/>
      <c r="L57" s="39"/>
    </row>
    <row r="58" s="1" customFormat="1" ht="10.32" customHeight="1">
      <c r="B58" s="34"/>
      <c r="C58" s="35"/>
      <c r="D58" s="35"/>
      <c r="E58" s="35"/>
      <c r="F58" s="35"/>
      <c r="G58" s="35"/>
      <c r="H58" s="35"/>
      <c r="I58" s="127"/>
      <c r="J58" s="35"/>
      <c r="K58" s="35"/>
      <c r="L58" s="39"/>
    </row>
    <row r="59" s="1" customFormat="1" ht="22.8" customHeight="1">
      <c r="B59" s="34"/>
      <c r="C59" s="160" t="s">
        <v>102</v>
      </c>
      <c r="D59" s="35"/>
      <c r="E59" s="35"/>
      <c r="F59" s="35"/>
      <c r="G59" s="35"/>
      <c r="H59" s="35"/>
      <c r="I59" s="127"/>
      <c r="J59" s="94">
        <f>J88</f>
        <v>0</v>
      </c>
      <c r="K59" s="35"/>
      <c r="L59" s="39"/>
      <c r="AU59" s="13" t="s">
        <v>103</v>
      </c>
    </row>
    <row r="60" s="7" customFormat="1" ht="24.96" customHeight="1">
      <c r="B60" s="161"/>
      <c r="C60" s="162"/>
      <c r="D60" s="163" t="s">
        <v>152</v>
      </c>
      <c r="E60" s="164"/>
      <c r="F60" s="164"/>
      <c r="G60" s="164"/>
      <c r="H60" s="164"/>
      <c r="I60" s="165"/>
      <c r="J60" s="166">
        <f>J89</f>
        <v>0</v>
      </c>
      <c r="K60" s="162"/>
      <c r="L60" s="167"/>
    </row>
    <row r="61" s="8" customFormat="1" ht="19.92" customHeight="1">
      <c r="B61" s="168"/>
      <c r="C61" s="169"/>
      <c r="D61" s="170" t="s">
        <v>153</v>
      </c>
      <c r="E61" s="171"/>
      <c r="F61" s="171"/>
      <c r="G61" s="171"/>
      <c r="H61" s="171"/>
      <c r="I61" s="172"/>
      <c r="J61" s="173">
        <f>J90</f>
        <v>0</v>
      </c>
      <c r="K61" s="169"/>
      <c r="L61" s="174"/>
    </row>
    <row r="62" s="8" customFormat="1" ht="19.92" customHeight="1">
      <c r="B62" s="168"/>
      <c r="C62" s="169"/>
      <c r="D62" s="170" t="s">
        <v>154</v>
      </c>
      <c r="E62" s="171"/>
      <c r="F62" s="171"/>
      <c r="G62" s="171"/>
      <c r="H62" s="171"/>
      <c r="I62" s="172"/>
      <c r="J62" s="173">
        <f>J93</f>
        <v>0</v>
      </c>
      <c r="K62" s="169"/>
      <c r="L62" s="174"/>
    </row>
    <row r="63" s="7" customFormat="1" ht="24.96" customHeight="1">
      <c r="B63" s="161"/>
      <c r="C63" s="162"/>
      <c r="D63" s="163" t="s">
        <v>156</v>
      </c>
      <c r="E63" s="164"/>
      <c r="F63" s="164"/>
      <c r="G63" s="164"/>
      <c r="H63" s="164"/>
      <c r="I63" s="165"/>
      <c r="J63" s="166">
        <f>J95</f>
        <v>0</v>
      </c>
      <c r="K63" s="162"/>
      <c r="L63" s="167"/>
    </row>
    <row r="64" s="8" customFormat="1" ht="19.92" customHeight="1">
      <c r="B64" s="168"/>
      <c r="C64" s="169"/>
      <c r="D64" s="170" t="s">
        <v>765</v>
      </c>
      <c r="E64" s="171"/>
      <c r="F64" s="171"/>
      <c r="G64" s="171"/>
      <c r="H64" s="171"/>
      <c r="I64" s="172"/>
      <c r="J64" s="173">
        <f>J96</f>
        <v>0</v>
      </c>
      <c r="K64" s="169"/>
      <c r="L64" s="174"/>
    </row>
    <row r="65" s="8" customFormat="1" ht="19.92" customHeight="1">
      <c r="B65" s="168"/>
      <c r="C65" s="169"/>
      <c r="D65" s="170" t="s">
        <v>766</v>
      </c>
      <c r="E65" s="171"/>
      <c r="F65" s="171"/>
      <c r="G65" s="171"/>
      <c r="H65" s="171"/>
      <c r="I65" s="172"/>
      <c r="J65" s="173">
        <f>J106</f>
        <v>0</v>
      </c>
      <c r="K65" s="169"/>
      <c r="L65" s="174"/>
    </row>
    <row r="66" s="8" customFormat="1" ht="19.92" customHeight="1">
      <c r="B66" s="168"/>
      <c r="C66" s="169"/>
      <c r="D66" s="170" t="s">
        <v>767</v>
      </c>
      <c r="E66" s="171"/>
      <c r="F66" s="171"/>
      <c r="G66" s="171"/>
      <c r="H66" s="171"/>
      <c r="I66" s="172"/>
      <c r="J66" s="173">
        <f>J116</f>
        <v>0</v>
      </c>
      <c r="K66" s="169"/>
      <c r="L66" s="174"/>
    </row>
    <row r="67" s="8" customFormat="1" ht="19.92" customHeight="1">
      <c r="B67" s="168"/>
      <c r="C67" s="169"/>
      <c r="D67" s="170" t="s">
        <v>288</v>
      </c>
      <c r="E67" s="171"/>
      <c r="F67" s="171"/>
      <c r="G67" s="171"/>
      <c r="H67" s="171"/>
      <c r="I67" s="172"/>
      <c r="J67" s="173">
        <f>J128</f>
        <v>0</v>
      </c>
      <c r="K67" s="169"/>
      <c r="L67" s="174"/>
    </row>
    <row r="68" s="8" customFormat="1" ht="19.92" customHeight="1">
      <c r="B68" s="168"/>
      <c r="C68" s="169"/>
      <c r="D68" s="170" t="s">
        <v>291</v>
      </c>
      <c r="E68" s="171"/>
      <c r="F68" s="171"/>
      <c r="G68" s="171"/>
      <c r="H68" s="171"/>
      <c r="I68" s="172"/>
      <c r="J68" s="173">
        <f>J144</f>
        <v>0</v>
      </c>
      <c r="K68" s="169"/>
      <c r="L68" s="174"/>
    </row>
    <row r="69" s="1" customFormat="1" ht="21.84" customHeight="1">
      <c r="B69" s="34"/>
      <c r="C69" s="35"/>
      <c r="D69" s="35"/>
      <c r="E69" s="35"/>
      <c r="F69" s="35"/>
      <c r="G69" s="35"/>
      <c r="H69" s="35"/>
      <c r="I69" s="127"/>
      <c r="J69" s="35"/>
      <c r="K69" s="35"/>
      <c r="L69" s="39"/>
    </row>
    <row r="70" s="1" customFormat="1" ht="6.96" customHeight="1">
      <c r="B70" s="53"/>
      <c r="C70" s="54"/>
      <c r="D70" s="54"/>
      <c r="E70" s="54"/>
      <c r="F70" s="54"/>
      <c r="G70" s="54"/>
      <c r="H70" s="54"/>
      <c r="I70" s="151"/>
      <c r="J70" s="54"/>
      <c r="K70" s="54"/>
      <c r="L70" s="39"/>
    </row>
    <row r="74" s="1" customFormat="1" ht="6.96" customHeight="1">
      <c r="B74" s="55"/>
      <c r="C74" s="56"/>
      <c r="D74" s="56"/>
      <c r="E74" s="56"/>
      <c r="F74" s="56"/>
      <c r="G74" s="56"/>
      <c r="H74" s="56"/>
      <c r="I74" s="154"/>
      <c r="J74" s="56"/>
      <c r="K74" s="56"/>
      <c r="L74" s="39"/>
    </row>
    <row r="75" s="1" customFormat="1" ht="24.96" customHeight="1">
      <c r="B75" s="34"/>
      <c r="C75" s="19" t="s">
        <v>106</v>
      </c>
      <c r="D75" s="35"/>
      <c r="E75" s="35"/>
      <c r="F75" s="35"/>
      <c r="G75" s="35"/>
      <c r="H75" s="35"/>
      <c r="I75" s="127"/>
      <c r="J75" s="35"/>
      <c r="K75" s="35"/>
      <c r="L75" s="39"/>
    </row>
    <row r="76" s="1" customFormat="1" ht="6.96" customHeight="1">
      <c r="B76" s="34"/>
      <c r="C76" s="35"/>
      <c r="D76" s="35"/>
      <c r="E76" s="35"/>
      <c r="F76" s="35"/>
      <c r="G76" s="35"/>
      <c r="H76" s="35"/>
      <c r="I76" s="127"/>
      <c r="J76" s="35"/>
      <c r="K76" s="35"/>
      <c r="L76" s="39"/>
    </row>
    <row r="77" s="1" customFormat="1" ht="12" customHeight="1">
      <c r="B77" s="34"/>
      <c r="C77" s="28" t="s">
        <v>16</v>
      </c>
      <c r="D77" s="35"/>
      <c r="E77" s="35"/>
      <c r="F77" s="35"/>
      <c r="G77" s="35"/>
      <c r="H77" s="35"/>
      <c r="I77" s="127"/>
      <c r="J77" s="35"/>
      <c r="K77" s="35"/>
      <c r="L77" s="39"/>
    </row>
    <row r="78" s="1" customFormat="1" ht="16.5" customHeight="1">
      <c r="B78" s="34"/>
      <c r="C78" s="35"/>
      <c r="D78" s="35"/>
      <c r="E78" s="155" t="str">
        <f>E7</f>
        <v>MŠ Alšova - stavební úprava hospodářského pavilovu</v>
      </c>
      <c r="F78" s="28"/>
      <c r="G78" s="28"/>
      <c r="H78" s="28"/>
      <c r="I78" s="127"/>
      <c r="J78" s="35"/>
      <c r="K78" s="35"/>
      <c r="L78" s="39"/>
    </row>
    <row r="79" s="1" customFormat="1" ht="12" customHeight="1">
      <c r="B79" s="34"/>
      <c r="C79" s="28" t="s">
        <v>97</v>
      </c>
      <c r="D79" s="35"/>
      <c r="E79" s="35"/>
      <c r="F79" s="35"/>
      <c r="G79" s="35"/>
      <c r="H79" s="35"/>
      <c r="I79" s="127"/>
      <c r="J79" s="35"/>
      <c r="K79" s="35"/>
      <c r="L79" s="39"/>
    </row>
    <row r="80" s="1" customFormat="1" ht="16.5" customHeight="1">
      <c r="B80" s="34"/>
      <c r="C80" s="35"/>
      <c r="D80" s="35"/>
      <c r="E80" s="60" t="str">
        <f>E9</f>
        <v>30 - ZTI</v>
      </c>
      <c r="F80" s="35"/>
      <c r="G80" s="35"/>
      <c r="H80" s="35"/>
      <c r="I80" s="127"/>
      <c r="J80" s="35"/>
      <c r="K80" s="35"/>
      <c r="L80" s="39"/>
    </row>
    <row r="81" s="1" customFormat="1" ht="6.96" customHeight="1">
      <c r="B81" s="34"/>
      <c r="C81" s="35"/>
      <c r="D81" s="35"/>
      <c r="E81" s="35"/>
      <c r="F81" s="35"/>
      <c r="G81" s="35"/>
      <c r="H81" s="35"/>
      <c r="I81" s="127"/>
      <c r="J81" s="35"/>
      <c r="K81" s="35"/>
      <c r="L81" s="39"/>
    </row>
    <row r="82" s="1" customFormat="1" ht="12" customHeight="1">
      <c r="B82" s="34"/>
      <c r="C82" s="28" t="s">
        <v>20</v>
      </c>
      <c r="D82" s="35"/>
      <c r="E82" s="35"/>
      <c r="F82" s="23" t="str">
        <f>F12</f>
        <v>Sokolov</v>
      </c>
      <c r="G82" s="35"/>
      <c r="H82" s="35"/>
      <c r="I82" s="129" t="s">
        <v>22</v>
      </c>
      <c r="J82" s="63" t="str">
        <f>IF(J12="","",J12)</f>
        <v>3. 2. 2019</v>
      </c>
      <c r="K82" s="35"/>
      <c r="L82" s="39"/>
    </row>
    <row r="83" s="1" customFormat="1" ht="6.96" customHeight="1">
      <c r="B83" s="34"/>
      <c r="C83" s="35"/>
      <c r="D83" s="35"/>
      <c r="E83" s="35"/>
      <c r="F83" s="35"/>
      <c r="G83" s="35"/>
      <c r="H83" s="35"/>
      <c r="I83" s="127"/>
      <c r="J83" s="35"/>
      <c r="K83" s="35"/>
      <c r="L83" s="39"/>
    </row>
    <row r="84" s="1" customFormat="1" ht="13.65" customHeight="1">
      <c r="B84" s="34"/>
      <c r="C84" s="28" t="s">
        <v>24</v>
      </c>
      <c r="D84" s="35"/>
      <c r="E84" s="35"/>
      <c r="F84" s="23" t="str">
        <f>E15</f>
        <v>Město Sokolov</v>
      </c>
      <c r="G84" s="35"/>
      <c r="H84" s="35"/>
      <c r="I84" s="129" t="s">
        <v>30</v>
      </c>
      <c r="J84" s="32" t="str">
        <f>E21</f>
        <v>Pařízek Petr</v>
      </c>
      <c r="K84" s="35"/>
      <c r="L84" s="39"/>
    </row>
    <row r="85" s="1" customFormat="1" ht="13.65" customHeight="1">
      <c r="B85" s="34"/>
      <c r="C85" s="28" t="s">
        <v>28</v>
      </c>
      <c r="D85" s="35"/>
      <c r="E85" s="35"/>
      <c r="F85" s="23" t="str">
        <f>IF(E18="","",E18)</f>
        <v>Vyplň údaj</v>
      </c>
      <c r="G85" s="35"/>
      <c r="H85" s="35"/>
      <c r="I85" s="129" t="s">
        <v>33</v>
      </c>
      <c r="J85" s="32" t="str">
        <f>E24</f>
        <v>Milan Hájek</v>
      </c>
      <c r="K85" s="35"/>
      <c r="L85" s="39"/>
    </row>
    <row r="86" s="1" customFormat="1" ht="10.32" customHeight="1">
      <c r="B86" s="34"/>
      <c r="C86" s="35"/>
      <c r="D86" s="35"/>
      <c r="E86" s="35"/>
      <c r="F86" s="35"/>
      <c r="G86" s="35"/>
      <c r="H86" s="35"/>
      <c r="I86" s="127"/>
      <c r="J86" s="35"/>
      <c r="K86" s="35"/>
      <c r="L86" s="39"/>
    </row>
    <row r="87" s="9" customFormat="1" ht="29.28" customHeight="1">
      <c r="B87" s="175"/>
      <c r="C87" s="176" t="s">
        <v>107</v>
      </c>
      <c r="D87" s="177" t="s">
        <v>55</v>
      </c>
      <c r="E87" s="177" t="s">
        <v>51</v>
      </c>
      <c r="F87" s="177" t="s">
        <v>52</v>
      </c>
      <c r="G87" s="177" t="s">
        <v>108</v>
      </c>
      <c r="H87" s="177" t="s">
        <v>109</v>
      </c>
      <c r="I87" s="178" t="s">
        <v>110</v>
      </c>
      <c r="J87" s="177" t="s">
        <v>101</v>
      </c>
      <c r="K87" s="179" t="s">
        <v>111</v>
      </c>
      <c r="L87" s="180"/>
      <c r="M87" s="84" t="s">
        <v>1</v>
      </c>
      <c r="N87" s="85" t="s">
        <v>40</v>
      </c>
      <c r="O87" s="85" t="s">
        <v>112</v>
      </c>
      <c r="P87" s="85" t="s">
        <v>113</v>
      </c>
      <c r="Q87" s="85" t="s">
        <v>114</v>
      </c>
      <c r="R87" s="85" t="s">
        <v>115</v>
      </c>
      <c r="S87" s="85" t="s">
        <v>116</v>
      </c>
      <c r="T87" s="86" t="s">
        <v>117</v>
      </c>
    </row>
    <row r="88" s="1" customFormat="1" ht="22.8" customHeight="1">
      <c r="B88" s="34"/>
      <c r="C88" s="91" t="s">
        <v>118</v>
      </c>
      <c r="D88" s="35"/>
      <c r="E88" s="35"/>
      <c r="F88" s="35"/>
      <c r="G88" s="35"/>
      <c r="H88" s="35"/>
      <c r="I88" s="127"/>
      <c r="J88" s="181">
        <f>BK88</f>
        <v>0</v>
      </c>
      <c r="K88" s="35"/>
      <c r="L88" s="39"/>
      <c r="M88" s="87"/>
      <c r="N88" s="88"/>
      <c r="O88" s="88"/>
      <c r="P88" s="182">
        <f>P89+P95</f>
        <v>0</v>
      </c>
      <c r="Q88" s="88"/>
      <c r="R88" s="182">
        <f>R89+R95</f>
        <v>0.21080000000000004</v>
      </c>
      <c r="S88" s="88"/>
      <c r="T88" s="183">
        <f>T89+T95</f>
        <v>0.24138999999999999</v>
      </c>
      <c r="AT88" s="13" t="s">
        <v>69</v>
      </c>
      <c r="AU88" s="13" t="s">
        <v>103</v>
      </c>
      <c r="BK88" s="184">
        <f>BK89+BK95</f>
        <v>0</v>
      </c>
    </row>
    <row r="89" s="10" customFormat="1" ht="25.92" customHeight="1">
      <c r="B89" s="185"/>
      <c r="C89" s="186"/>
      <c r="D89" s="187" t="s">
        <v>69</v>
      </c>
      <c r="E89" s="188" t="s">
        <v>162</v>
      </c>
      <c r="F89" s="188" t="s">
        <v>163</v>
      </c>
      <c r="G89" s="186"/>
      <c r="H89" s="186"/>
      <c r="I89" s="189"/>
      <c r="J89" s="190">
        <f>BK89</f>
        <v>0</v>
      </c>
      <c r="K89" s="186"/>
      <c r="L89" s="191"/>
      <c r="M89" s="192"/>
      <c r="N89" s="193"/>
      <c r="O89" s="193"/>
      <c r="P89" s="194">
        <f>P90+P93</f>
        <v>0</v>
      </c>
      <c r="Q89" s="193"/>
      <c r="R89" s="194">
        <f>R90+R93</f>
        <v>0.061600000000000002</v>
      </c>
      <c r="S89" s="193"/>
      <c r="T89" s="195">
        <f>T90+T93</f>
        <v>0.13200000000000001</v>
      </c>
      <c r="AR89" s="196" t="s">
        <v>78</v>
      </c>
      <c r="AT89" s="197" t="s">
        <v>69</v>
      </c>
      <c r="AU89" s="197" t="s">
        <v>70</v>
      </c>
      <c r="AY89" s="196" t="s">
        <v>122</v>
      </c>
      <c r="BK89" s="198">
        <f>BK90+BK93</f>
        <v>0</v>
      </c>
    </row>
    <row r="90" s="10" customFormat="1" ht="22.8" customHeight="1">
      <c r="B90" s="185"/>
      <c r="C90" s="186"/>
      <c r="D90" s="187" t="s">
        <v>69</v>
      </c>
      <c r="E90" s="199" t="s">
        <v>140</v>
      </c>
      <c r="F90" s="199" t="s">
        <v>164</v>
      </c>
      <c r="G90" s="186"/>
      <c r="H90" s="186"/>
      <c r="I90" s="189"/>
      <c r="J90" s="200">
        <f>BK90</f>
        <v>0</v>
      </c>
      <c r="K90" s="186"/>
      <c r="L90" s="191"/>
      <c r="M90" s="192"/>
      <c r="N90" s="193"/>
      <c r="O90" s="193"/>
      <c r="P90" s="194">
        <f>SUM(P91:P92)</f>
        <v>0</v>
      </c>
      <c r="Q90" s="193"/>
      <c r="R90" s="194">
        <f>SUM(R91:R92)</f>
        <v>0.061600000000000002</v>
      </c>
      <c r="S90" s="193"/>
      <c r="T90" s="195">
        <f>SUM(T91:T92)</f>
        <v>0</v>
      </c>
      <c r="AR90" s="196" t="s">
        <v>78</v>
      </c>
      <c r="AT90" s="197" t="s">
        <v>69</v>
      </c>
      <c r="AU90" s="197" t="s">
        <v>78</v>
      </c>
      <c r="AY90" s="196" t="s">
        <v>122</v>
      </c>
      <c r="BK90" s="198">
        <f>SUM(BK91:BK92)</f>
        <v>0</v>
      </c>
    </row>
    <row r="91" s="1" customFormat="1" ht="16.5" customHeight="1">
      <c r="B91" s="34"/>
      <c r="C91" s="201" t="s">
        <v>78</v>
      </c>
      <c r="D91" s="201" t="s">
        <v>124</v>
      </c>
      <c r="E91" s="202" t="s">
        <v>310</v>
      </c>
      <c r="F91" s="203" t="s">
        <v>311</v>
      </c>
      <c r="G91" s="204" t="s">
        <v>167</v>
      </c>
      <c r="H91" s="205">
        <v>1.54</v>
      </c>
      <c r="I91" s="206"/>
      <c r="J91" s="207">
        <f>ROUND(I91*H91,2)</f>
        <v>0</v>
      </c>
      <c r="K91" s="203" t="s">
        <v>168</v>
      </c>
      <c r="L91" s="39"/>
      <c r="M91" s="208" t="s">
        <v>1</v>
      </c>
      <c r="N91" s="209" t="s">
        <v>41</v>
      </c>
      <c r="O91" s="75"/>
      <c r="P91" s="210">
        <f>O91*H91</f>
        <v>0</v>
      </c>
      <c r="Q91" s="210">
        <v>0.040000000000000001</v>
      </c>
      <c r="R91" s="210">
        <f>Q91*H91</f>
        <v>0.061600000000000002</v>
      </c>
      <c r="S91" s="210">
        <v>0</v>
      </c>
      <c r="T91" s="211">
        <f>S91*H91</f>
        <v>0</v>
      </c>
      <c r="AR91" s="13" t="s">
        <v>121</v>
      </c>
      <c r="AT91" s="13" t="s">
        <v>124</v>
      </c>
      <c r="AU91" s="13" t="s">
        <v>80</v>
      </c>
      <c r="AY91" s="13" t="s">
        <v>122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13" t="s">
        <v>78</v>
      </c>
      <c r="BK91" s="212">
        <f>ROUND(I91*H91,2)</f>
        <v>0</v>
      </c>
      <c r="BL91" s="13" t="s">
        <v>121</v>
      </c>
      <c r="BM91" s="13" t="s">
        <v>768</v>
      </c>
    </row>
    <row r="92" s="11" customFormat="1">
      <c r="B92" s="218"/>
      <c r="C92" s="219"/>
      <c r="D92" s="220" t="s">
        <v>176</v>
      </c>
      <c r="E92" s="221" t="s">
        <v>1</v>
      </c>
      <c r="F92" s="222" t="s">
        <v>769</v>
      </c>
      <c r="G92" s="219"/>
      <c r="H92" s="223">
        <v>1.54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176</v>
      </c>
      <c r="AU92" s="229" t="s">
        <v>80</v>
      </c>
      <c r="AV92" s="11" t="s">
        <v>80</v>
      </c>
      <c r="AW92" s="11" t="s">
        <v>32</v>
      </c>
      <c r="AX92" s="11" t="s">
        <v>78</v>
      </c>
      <c r="AY92" s="229" t="s">
        <v>122</v>
      </c>
    </row>
    <row r="93" s="10" customFormat="1" ht="22.8" customHeight="1">
      <c r="B93" s="185"/>
      <c r="C93" s="186"/>
      <c r="D93" s="187" t="s">
        <v>69</v>
      </c>
      <c r="E93" s="199" t="s">
        <v>170</v>
      </c>
      <c r="F93" s="199" t="s">
        <v>171</v>
      </c>
      <c r="G93" s="186"/>
      <c r="H93" s="186"/>
      <c r="I93" s="189"/>
      <c r="J93" s="200">
        <f>BK93</f>
        <v>0</v>
      </c>
      <c r="K93" s="186"/>
      <c r="L93" s="191"/>
      <c r="M93" s="192"/>
      <c r="N93" s="193"/>
      <c r="O93" s="193"/>
      <c r="P93" s="194">
        <f>P94</f>
        <v>0</v>
      </c>
      <c r="Q93" s="193"/>
      <c r="R93" s="194">
        <f>R94</f>
        <v>0</v>
      </c>
      <c r="S93" s="193"/>
      <c r="T93" s="195">
        <f>T94</f>
        <v>0.13200000000000001</v>
      </c>
      <c r="AR93" s="196" t="s">
        <v>78</v>
      </c>
      <c r="AT93" s="197" t="s">
        <v>69</v>
      </c>
      <c r="AU93" s="197" t="s">
        <v>78</v>
      </c>
      <c r="AY93" s="196" t="s">
        <v>122</v>
      </c>
      <c r="BK93" s="198">
        <f>BK94</f>
        <v>0</v>
      </c>
    </row>
    <row r="94" s="1" customFormat="1" ht="16.5" customHeight="1">
      <c r="B94" s="34"/>
      <c r="C94" s="201" t="s">
        <v>80</v>
      </c>
      <c r="D94" s="201" t="s">
        <v>124</v>
      </c>
      <c r="E94" s="202" t="s">
        <v>770</v>
      </c>
      <c r="F94" s="203" t="s">
        <v>771</v>
      </c>
      <c r="G94" s="204" t="s">
        <v>203</v>
      </c>
      <c r="H94" s="205">
        <v>22</v>
      </c>
      <c r="I94" s="206"/>
      <c r="J94" s="207">
        <f>ROUND(I94*H94,2)</f>
        <v>0</v>
      </c>
      <c r="K94" s="203" t="s">
        <v>168</v>
      </c>
      <c r="L94" s="39"/>
      <c r="M94" s="208" t="s">
        <v>1</v>
      </c>
      <c r="N94" s="209" t="s">
        <v>41</v>
      </c>
      <c r="O94" s="75"/>
      <c r="P94" s="210">
        <f>O94*H94</f>
        <v>0</v>
      </c>
      <c r="Q94" s="210">
        <v>0</v>
      </c>
      <c r="R94" s="210">
        <f>Q94*H94</f>
        <v>0</v>
      </c>
      <c r="S94" s="210">
        <v>0.0060000000000000001</v>
      </c>
      <c r="T94" s="211">
        <f>S94*H94</f>
        <v>0.13200000000000001</v>
      </c>
      <c r="AR94" s="13" t="s">
        <v>121</v>
      </c>
      <c r="AT94" s="13" t="s">
        <v>124</v>
      </c>
      <c r="AU94" s="13" t="s">
        <v>80</v>
      </c>
      <c r="AY94" s="13" t="s">
        <v>122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3" t="s">
        <v>78</v>
      </c>
      <c r="BK94" s="212">
        <f>ROUND(I94*H94,2)</f>
        <v>0</v>
      </c>
      <c r="BL94" s="13" t="s">
        <v>121</v>
      </c>
      <c r="BM94" s="13" t="s">
        <v>772</v>
      </c>
    </row>
    <row r="95" s="10" customFormat="1" ht="25.92" customHeight="1">
      <c r="B95" s="185"/>
      <c r="C95" s="186"/>
      <c r="D95" s="187" t="s">
        <v>69</v>
      </c>
      <c r="E95" s="188" t="s">
        <v>233</v>
      </c>
      <c r="F95" s="188" t="s">
        <v>234</v>
      </c>
      <c r="G95" s="186"/>
      <c r="H95" s="186"/>
      <c r="I95" s="189"/>
      <c r="J95" s="190">
        <f>BK95</f>
        <v>0</v>
      </c>
      <c r="K95" s="186"/>
      <c r="L95" s="191"/>
      <c r="M95" s="192"/>
      <c r="N95" s="193"/>
      <c r="O95" s="193"/>
      <c r="P95" s="194">
        <f>P96+P106+P116+P128+P144</f>
        <v>0</v>
      </c>
      <c r="Q95" s="193"/>
      <c r="R95" s="194">
        <f>R96+R106+R116+R128+R144</f>
        <v>0.14920000000000003</v>
      </c>
      <c r="S95" s="193"/>
      <c r="T95" s="195">
        <f>T96+T106+T116+T128+T144</f>
        <v>0.10939</v>
      </c>
      <c r="AR95" s="196" t="s">
        <v>80</v>
      </c>
      <c r="AT95" s="197" t="s">
        <v>69</v>
      </c>
      <c r="AU95" s="197" t="s">
        <v>70</v>
      </c>
      <c r="AY95" s="196" t="s">
        <v>122</v>
      </c>
      <c r="BK95" s="198">
        <f>BK96+BK106+BK116+BK128+BK144</f>
        <v>0</v>
      </c>
    </row>
    <row r="96" s="10" customFormat="1" ht="22.8" customHeight="1">
      <c r="B96" s="185"/>
      <c r="C96" s="186"/>
      <c r="D96" s="187" t="s">
        <v>69</v>
      </c>
      <c r="E96" s="199" t="s">
        <v>773</v>
      </c>
      <c r="F96" s="199" t="s">
        <v>774</v>
      </c>
      <c r="G96" s="186"/>
      <c r="H96" s="186"/>
      <c r="I96" s="189"/>
      <c r="J96" s="200">
        <f>BK96</f>
        <v>0</v>
      </c>
      <c r="K96" s="186"/>
      <c r="L96" s="191"/>
      <c r="M96" s="192"/>
      <c r="N96" s="193"/>
      <c r="O96" s="193"/>
      <c r="P96" s="194">
        <f>SUM(P97:P105)</f>
        <v>0</v>
      </c>
      <c r="Q96" s="193"/>
      <c r="R96" s="194">
        <f>SUM(R97:R105)</f>
        <v>0.0098799999999999999</v>
      </c>
      <c r="S96" s="193"/>
      <c r="T96" s="195">
        <f>SUM(T97:T105)</f>
        <v>0</v>
      </c>
      <c r="AR96" s="196" t="s">
        <v>80</v>
      </c>
      <c r="AT96" s="197" t="s">
        <v>69</v>
      </c>
      <c r="AU96" s="197" t="s">
        <v>78</v>
      </c>
      <c r="AY96" s="196" t="s">
        <v>122</v>
      </c>
      <c r="BK96" s="198">
        <f>SUM(BK97:BK105)</f>
        <v>0</v>
      </c>
    </row>
    <row r="97" s="1" customFormat="1" ht="16.5" customHeight="1">
      <c r="B97" s="34"/>
      <c r="C97" s="201" t="s">
        <v>129</v>
      </c>
      <c r="D97" s="201" t="s">
        <v>124</v>
      </c>
      <c r="E97" s="202" t="s">
        <v>775</v>
      </c>
      <c r="F97" s="203" t="s">
        <v>776</v>
      </c>
      <c r="G97" s="204" t="s">
        <v>127</v>
      </c>
      <c r="H97" s="205">
        <v>2</v>
      </c>
      <c r="I97" s="206"/>
      <c r="J97" s="207">
        <f>ROUND(I97*H97,2)</f>
        <v>0</v>
      </c>
      <c r="K97" s="203" t="s">
        <v>1</v>
      </c>
      <c r="L97" s="39"/>
      <c r="M97" s="208" t="s">
        <v>1</v>
      </c>
      <c r="N97" s="209" t="s">
        <v>41</v>
      </c>
      <c r="O97" s="75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13" t="s">
        <v>237</v>
      </c>
      <c r="AT97" s="13" t="s">
        <v>124</v>
      </c>
      <c r="AU97" s="13" t="s">
        <v>80</v>
      </c>
      <c r="AY97" s="13" t="s">
        <v>122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3" t="s">
        <v>78</v>
      </c>
      <c r="BK97" s="212">
        <f>ROUND(I97*H97,2)</f>
        <v>0</v>
      </c>
      <c r="BL97" s="13" t="s">
        <v>237</v>
      </c>
      <c r="BM97" s="13" t="s">
        <v>777</v>
      </c>
    </row>
    <row r="98" s="1" customFormat="1" ht="16.5" customHeight="1">
      <c r="B98" s="34"/>
      <c r="C98" s="201" t="s">
        <v>121</v>
      </c>
      <c r="D98" s="201" t="s">
        <v>124</v>
      </c>
      <c r="E98" s="202" t="s">
        <v>778</v>
      </c>
      <c r="F98" s="203" t="s">
        <v>779</v>
      </c>
      <c r="G98" s="204" t="s">
        <v>127</v>
      </c>
      <c r="H98" s="205">
        <v>1</v>
      </c>
      <c r="I98" s="206"/>
      <c r="J98" s="207">
        <f>ROUND(I98*H98,2)</f>
        <v>0</v>
      </c>
      <c r="K98" s="203" t="s">
        <v>168</v>
      </c>
      <c r="L98" s="39"/>
      <c r="M98" s="208" t="s">
        <v>1</v>
      </c>
      <c r="N98" s="209" t="s">
        <v>41</v>
      </c>
      <c r="O98" s="75"/>
      <c r="P98" s="210">
        <f>O98*H98</f>
        <v>0</v>
      </c>
      <c r="Q98" s="210">
        <v>0.0018</v>
      </c>
      <c r="R98" s="210">
        <f>Q98*H98</f>
        <v>0.0018</v>
      </c>
      <c r="S98" s="210">
        <v>0</v>
      </c>
      <c r="T98" s="211">
        <f>S98*H98</f>
        <v>0</v>
      </c>
      <c r="AR98" s="13" t="s">
        <v>237</v>
      </c>
      <c r="AT98" s="13" t="s">
        <v>124</v>
      </c>
      <c r="AU98" s="13" t="s">
        <v>80</v>
      </c>
      <c r="AY98" s="13" t="s">
        <v>122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3" t="s">
        <v>78</v>
      </c>
      <c r="BK98" s="212">
        <f>ROUND(I98*H98,2)</f>
        <v>0</v>
      </c>
      <c r="BL98" s="13" t="s">
        <v>237</v>
      </c>
      <c r="BM98" s="13" t="s">
        <v>780</v>
      </c>
    </row>
    <row r="99" s="1" customFormat="1" ht="16.5" customHeight="1">
      <c r="B99" s="34"/>
      <c r="C99" s="201" t="s">
        <v>136</v>
      </c>
      <c r="D99" s="201" t="s">
        <v>124</v>
      </c>
      <c r="E99" s="202" t="s">
        <v>781</v>
      </c>
      <c r="F99" s="203" t="s">
        <v>782</v>
      </c>
      <c r="G99" s="204" t="s">
        <v>203</v>
      </c>
      <c r="H99" s="205">
        <v>4</v>
      </c>
      <c r="I99" s="206"/>
      <c r="J99" s="207">
        <f>ROUND(I99*H99,2)</f>
        <v>0</v>
      </c>
      <c r="K99" s="203" t="s">
        <v>168</v>
      </c>
      <c r="L99" s="39"/>
      <c r="M99" s="208" t="s">
        <v>1</v>
      </c>
      <c r="N99" s="209" t="s">
        <v>41</v>
      </c>
      <c r="O99" s="75"/>
      <c r="P99" s="210">
        <f>O99*H99</f>
        <v>0</v>
      </c>
      <c r="Q99" s="210">
        <v>0.00029</v>
      </c>
      <c r="R99" s="210">
        <f>Q99*H99</f>
        <v>0.00116</v>
      </c>
      <c r="S99" s="210">
        <v>0</v>
      </c>
      <c r="T99" s="211">
        <f>S99*H99</f>
        <v>0</v>
      </c>
      <c r="AR99" s="13" t="s">
        <v>237</v>
      </c>
      <c r="AT99" s="13" t="s">
        <v>124</v>
      </c>
      <c r="AU99" s="13" t="s">
        <v>80</v>
      </c>
      <c r="AY99" s="13" t="s">
        <v>122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13" t="s">
        <v>78</v>
      </c>
      <c r="BK99" s="212">
        <f>ROUND(I99*H99,2)</f>
        <v>0</v>
      </c>
      <c r="BL99" s="13" t="s">
        <v>237</v>
      </c>
      <c r="BM99" s="13" t="s">
        <v>783</v>
      </c>
    </row>
    <row r="100" s="1" customFormat="1" ht="16.5" customHeight="1">
      <c r="B100" s="34"/>
      <c r="C100" s="201" t="s">
        <v>140</v>
      </c>
      <c r="D100" s="201" t="s">
        <v>124</v>
      </c>
      <c r="E100" s="202" t="s">
        <v>784</v>
      </c>
      <c r="F100" s="203" t="s">
        <v>785</v>
      </c>
      <c r="G100" s="204" t="s">
        <v>203</v>
      </c>
      <c r="H100" s="205">
        <v>10</v>
      </c>
      <c r="I100" s="206"/>
      <c r="J100" s="207">
        <f>ROUND(I100*H100,2)</f>
        <v>0</v>
      </c>
      <c r="K100" s="203" t="s">
        <v>168</v>
      </c>
      <c r="L100" s="39"/>
      <c r="M100" s="208" t="s">
        <v>1</v>
      </c>
      <c r="N100" s="209" t="s">
        <v>41</v>
      </c>
      <c r="O100" s="75"/>
      <c r="P100" s="210">
        <f>O100*H100</f>
        <v>0</v>
      </c>
      <c r="Q100" s="210">
        <v>0.00035</v>
      </c>
      <c r="R100" s="210">
        <f>Q100*H100</f>
        <v>0.0035000000000000001</v>
      </c>
      <c r="S100" s="210">
        <v>0</v>
      </c>
      <c r="T100" s="211">
        <f>S100*H100</f>
        <v>0</v>
      </c>
      <c r="AR100" s="13" t="s">
        <v>237</v>
      </c>
      <c r="AT100" s="13" t="s">
        <v>124</v>
      </c>
      <c r="AU100" s="13" t="s">
        <v>80</v>
      </c>
      <c r="AY100" s="13" t="s">
        <v>122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3" t="s">
        <v>78</v>
      </c>
      <c r="BK100" s="212">
        <f>ROUND(I100*H100,2)</f>
        <v>0</v>
      </c>
      <c r="BL100" s="13" t="s">
        <v>237</v>
      </c>
      <c r="BM100" s="13" t="s">
        <v>786</v>
      </c>
    </row>
    <row r="101" s="1" customFormat="1" ht="16.5" customHeight="1">
      <c r="B101" s="34"/>
      <c r="C101" s="201" t="s">
        <v>144</v>
      </c>
      <c r="D101" s="201" t="s">
        <v>124</v>
      </c>
      <c r="E101" s="202" t="s">
        <v>787</v>
      </c>
      <c r="F101" s="203" t="s">
        <v>788</v>
      </c>
      <c r="G101" s="204" t="s">
        <v>203</v>
      </c>
      <c r="H101" s="205">
        <v>3</v>
      </c>
      <c r="I101" s="206"/>
      <c r="J101" s="207">
        <f>ROUND(I101*H101,2)</f>
        <v>0</v>
      </c>
      <c r="K101" s="203" t="s">
        <v>168</v>
      </c>
      <c r="L101" s="39"/>
      <c r="M101" s="208" t="s">
        <v>1</v>
      </c>
      <c r="N101" s="209" t="s">
        <v>41</v>
      </c>
      <c r="O101" s="75"/>
      <c r="P101" s="210">
        <f>O101*H101</f>
        <v>0</v>
      </c>
      <c r="Q101" s="210">
        <v>0.00114</v>
      </c>
      <c r="R101" s="210">
        <f>Q101*H101</f>
        <v>0.0034199999999999999</v>
      </c>
      <c r="S101" s="210">
        <v>0</v>
      </c>
      <c r="T101" s="211">
        <f>S101*H101</f>
        <v>0</v>
      </c>
      <c r="AR101" s="13" t="s">
        <v>237</v>
      </c>
      <c r="AT101" s="13" t="s">
        <v>124</v>
      </c>
      <c r="AU101" s="13" t="s">
        <v>80</v>
      </c>
      <c r="AY101" s="13" t="s">
        <v>122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3" t="s">
        <v>78</v>
      </c>
      <c r="BK101" s="212">
        <f>ROUND(I101*H101,2)</f>
        <v>0</v>
      </c>
      <c r="BL101" s="13" t="s">
        <v>237</v>
      </c>
      <c r="BM101" s="13" t="s">
        <v>789</v>
      </c>
    </row>
    <row r="102" s="1" customFormat="1" ht="16.5" customHeight="1">
      <c r="B102" s="34"/>
      <c r="C102" s="201" t="s">
        <v>196</v>
      </c>
      <c r="D102" s="201" t="s">
        <v>124</v>
      </c>
      <c r="E102" s="202" t="s">
        <v>790</v>
      </c>
      <c r="F102" s="203" t="s">
        <v>791</v>
      </c>
      <c r="G102" s="204" t="s">
        <v>127</v>
      </c>
      <c r="H102" s="205">
        <v>2</v>
      </c>
      <c r="I102" s="206"/>
      <c r="J102" s="207">
        <f>ROUND(I102*H102,2)</f>
        <v>0</v>
      </c>
      <c r="K102" s="203" t="s">
        <v>168</v>
      </c>
      <c r="L102" s="39"/>
      <c r="M102" s="208" t="s">
        <v>1</v>
      </c>
      <c r="N102" s="209" t="s">
        <v>41</v>
      </c>
      <c r="O102" s="75"/>
      <c r="P102" s="210">
        <f>O102*H102</f>
        <v>0</v>
      </c>
      <c r="Q102" s="210">
        <v>0</v>
      </c>
      <c r="R102" s="210">
        <f>Q102*H102</f>
        <v>0</v>
      </c>
      <c r="S102" s="210">
        <v>0</v>
      </c>
      <c r="T102" s="211">
        <f>S102*H102</f>
        <v>0</v>
      </c>
      <c r="AR102" s="13" t="s">
        <v>237</v>
      </c>
      <c r="AT102" s="13" t="s">
        <v>124</v>
      </c>
      <c r="AU102" s="13" t="s">
        <v>80</v>
      </c>
      <c r="AY102" s="13" t="s">
        <v>122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3" t="s">
        <v>78</v>
      </c>
      <c r="BK102" s="212">
        <f>ROUND(I102*H102,2)</f>
        <v>0</v>
      </c>
      <c r="BL102" s="13" t="s">
        <v>237</v>
      </c>
      <c r="BM102" s="13" t="s">
        <v>792</v>
      </c>
    </row>
    <row r="103" s="1" customFormat="1" ht="16.5" customHeight="1">
      <c r="B103" s="34"/>
      <c r="C103" s="201" t="s">
        <v>170</v>
      </c>
      <c r="D103" s="201" t="s">
        <v>124</v>
      </c>
      <c r="E103" s="202" t="s">
        <v>793</v>
      </c>
      <c r="F103" s="203" t="s">
        <v>794</v>
      </c>
      <c r="G103" s="204" t="s">
        <v>127</v>
      </c>
      <c r="H103" s="205">
        <v>3</v>
      </c>
      <c r="I103" s="206"/>
      <c r="J103" s="207">
        <f>ROUND(I103*H103,2)</f>
        <v>0</v>
      </c>
      <c r="K103" s="203" t="s">
        <v>168</v>
      </c>
      <c r="L103" s="39"/>
      <c r="M103" s="208" t="s">
        <v>1</v>
      </c>
      <c r="N103" s="209" t="s">
        <v>41</v>
      </c>
      <c r="O103" s="75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1">
        <f>S103*H103</f>
        <v>0</v>
      </c>
      <c r="AR103" s="13" t="s">
        <v>237</v>
      </c>
      <c r="AT103" s="13" t="s">
        <v>124</v>
      </c>
      <c r="AU103" s="13" t="s">
        <v>80</v>
      </c>
      <c r="AY103" s="13" t="s">
        <v>122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3" t="s">
        <v>78</v>
      </c>
      <c r="BK103" s="212">
        <f>ROUND(I103*H103,2)</f>
        <v>0</v>
      </c>
      <c r="BL103" s="13" t="s">
        <v>237</v>
      </c>
      <c r="BM103" s="13" t="s">
        <v>795</v>
      </c>
    </row>
    <row r="104" s="1" customFormat="1" ht="16.5" customHeight="1">
      <c r="B104" s="34"/>
      <c r="C104" s="201" t="s">
        <v>81</v>
      </c>
      <c r="D104" s="201" t="s">
        <v>124</v>
      </c>
      <c r="E104" s="202" t="s">
        <v>796</v>
      </c>
      <c r="F104" s="203" t="s">
        <v>797</v>
      </c>
      <c r="G104" s="204" t="s">
        <v>203</v>
      </c>
      <c r="H104" s="205">
        <v>17</v>
      </c>
      <c r="I104" s="206"/>
      <c r="J104" s="207">
        <f>ROUND(I104*H104,2)</f>
        <v>0</v>
      </c>
      <c r="K104" s="203" t="s">
        <v>168</v>
      </c>
      <c r="L104" s="39"/>
      <c r="M104" s="208" t="s">
        <v>1</v>
      </c>
      <c r="N104" s="209" t="s">
        <v>41</v>
      </c>
      <c r="O104" s="75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13" t="s">
        <v>237</v>
      </c>
      <c r="AT104" s="13" t="s">
        <v>124</v>
      </c>
      <c r="AU104" s="13" t="s">
        <v>80</v>
      </c>
      <c r="AY104" s="13" t="s">
        <v>122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13" t="s">
        <v>78</v>
      </c>
      <c r="BK104" s="212">
        <f>ROUND(I104*H104,2)</f>
        <v>0</v>
      </c>
      <c r="BL104" s="13" t="s">
        <v>237</v>
      </c>
      <c r="BM104" s="13" t="s">
        <v>798</v>
      </c>
    </row>
    <row r="105" s="1" customFormat="1" ht="16.5" customHeight="1">
      <c r="B105" s="34"/>
      <c r="C105" s="201" t="s">
        <v>210</v>
      </c>
      <c r="D105" s="201" t="s">
        <v>124</v>
      </c>
      <c r="E105" s="202" t="s">
        <v>799</v>
      </c>
      <c r="F105" s="203" t="s">
        <v>800</v>
      </c>
      <c r="G105" s="204" t="s">
        <v>450</v>
      </c>
      <c r="H105" s="243"/>
      <c r="I105" s="206"/>
      <c r="J105" s="207">
        <f>ROUND(I105*H105,2)</f>
        <v>0</v>
      </c>
      <c r="K105" s="203" t="s">
        <v>168</v>
      </c>
      <c r="L105" s="39"/>
      <c r="M105" s="208" t="s">
        <v>1</v>
      </c>
      <c r="N105" s="209" t="s">
        <v>41</v>
      </c>
      <c r="O105" s="75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1">
        <f>S105*H105</f>
        <v>0</v>
      </c>
      <c r="AR105" s="13" t="s">
        <v>237</v>
      </c>
      <c r="AT105" s="13" t="s">
        <v>124</v>
      </c>
      <c r="AU105" s="13" t="s">
        <v>80</v>
      </c>
      <c r="AY105" s="13" t="s">
        <v>122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3" t="s">
        <v>78</v>
      </c>
      <c r="BK105" s="212">
        <f>ROUND(I105*H105,2)</f>
        <v>0</v>
      </c>
      <c r="BL105" s="13" t="s">
        <v>237</v>
      </c>
      <c r="BM105" s="13" t="s">
        <v>801</v>
      </c>
    </row>
    <row r="106" s="10" customFormat="1" ht="22.8" customHeight="1">
      <c r="B106" s="185"/>
      <c r="C106" s="186"/>
      <c r="D106" s="187" t="s">
        <v>69</v>
      </c>
      <c r="E106" s="199" t="s">
        <v>802</v>
      </c>
      <c r="F106" s="199" t="s">
        <v>803</v>
      </c>
      <c r="G106" s="186"/>
      <c r="H106" s="186"/>
      <c r="I106" s="189"/>
      <c r="J106" s="200">
        <f>BK106</f>
        <v>0</v>
      </c>
      <c r="K106" s="186"/>
      <c r="L106" s="191"/>
      <c r="M106" s="192"/>
      <c r="N106" s="193"/>
      <c r="O106" s="193"/>
      <c r="P106" s="194">
        <f>SUM(P107:P115)</f>
        <v>0</v>
      </c>
      <c r="Q106" s="193"/>
      <c r="R106" s="194">
        <f>SUM(R107:R115)</f>
        <v>0.021080000000000002</v>
      </c>
      <c r="S106" s="193"/>
      <c r="T106" s="195">
        <f>SUM(T107:T115)</f>
        <v>0.0022399999999999998</v>
      </c>
      <c r="AR106" s="196" t="s">
        <v>80</v>
      </c>
      <c r="AT106" s="197" t="s">
        <v>69</v>
      </c>
      <c r="AU106" s="197" t="s">
        <v>78</v>
      </c>
      <c r="AY106" s="196" t="s">
        <v>122</v>
      </c>
      <c r="BK106" s="198">
        <f>SUM(BK107:BK115)</f>
        <v>0</v>
      </c>
    </row>
    <row r="107" s="1" customFormat="1" ht="16.5" customHeight="1">
      <c r="B107" s="34"/>
      <c r="C107" s="201" t="s">
        <v>216</v>
      </c>
      <c r="D107" s="201" t="s">
        <v>124</v>
      </c>
      <c r="E107" s="202" t="s">
        <v>804</v>
      </c>
      <c r="F107" s="203" t="s">
        <v>776</v>
      </c>
      <c r="G107" s="204" t="s">
        <v>127</v>
      </c>
      <c r="H107" s="205">
        <v>2</v>
      </c>
      <c r="I107" s="206"/>
      <c r="J107" s="207">
        <f>ROUND(I107*H107,2)</f>
        <v>0</v>
      </c>
      <c r="K107" s="203" t="s">
        <v>1</v>
      </c>
      <c r="L107" s="39"/>
      <c r="M107" s="208" t="s">
        <v>1</v>
      </c>
      <c r="N107" s="209" t="s">
        <v>41</v>
      </c>
      <c r="O107" s="75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13" t="s">
        <v>237</v>
      </c>
      <c r="AT107" s="13" t="s">
        <v>124</v>
      </c>
      <c r="AU107" s="13" t="s">
        <v>80</v>
      </c>
      <c r="AY107" s="13" t="s">
        <v>122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3" t="s">
        <v>78</v>
      </c>
      <c r="BK107" s="212">
        <f>ROUND(I107*H107,2)</f>
        <v>0</v>
      </c>
      <c r="BL107" s="13" t="s">
        <v>237</v>
      </c>
      <c r="BM107" s="13" t="s">
        <v>805</v>
      </c>
    </row>
    <row r="108" s="1" customFormat="1" ht="16.5" customHeight="1">
      <c r="B108" s="34"/>
      <c r="C108" s="201" t="s">
        <v>221</v>
      </c>
      <c r="D108" s="201" t="s">
        <v>124</v>
      </c>
      <c r="E108" s="202" t="s">
        <v>806</v>
      </c>
      <c r="F108" s="203" t="s">
        <v>807</v>
      </c>
      <c r="G108" s="204" t="s">
        <v>203</v>
      </c>
      <c r="H108" s="205">
        <v>8</v>
      </c>
      <c r="I108" s="206"/>
      <c r="J108" s="207">
        <f>ROUND(I108*H108,2)</f>
        <v>0</v>
      </c>
      <c r="K108" s="203" t="s">
        <v>168</v>
      </c>
      <c r="L108" s="39"/>
      <c r="M108" s="208" t="s">
        <v>1</v>
      </c>
      <c r="N108" s="209" t="s">
        <v>41</v>
      </c>
      <c r="O108" s="75"/>
      <c r="P108" s="210">
        <f>O108*H108</f>
        <v>0</v>
      </c>
      <c r="Q108" s="210">
        <v>0</v>
      </c>
      <c r="R108" s="210">
        <f>Q108*H108</f>
        <v>0</v>
      </c>
      <c r="S108" s="210">
        <v>0.00027999999999999998</v>
      </c>
      <c r="T108" s="211">
        <f>S108*H108</f>
        <v>0.0022399999999999998</v>
      </c>
      <c r="AR108" s="13" t="s">
        <v>237</v>
      </c>
      <c r="AT108" s="13" t="s">
        <v>124</v>
      </c>
      <c r="AU108" s="13" t="s">
        <v>80</v>
      </c>
      <c r="AY108" s="13" t="s">
        <v>122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13" t="s">
        <v>78</v>
      </c>
      <c r="BK108" s="212">
        <f>ROUND(I108*H108,2)</f>
        <v>0</v>
      </c>
      <c r="BL108" s="13" t="s">
        <v>237</v>
      </c>
      <c r="BM108" s="13" t="s">
        <v>808</v>
      </c>
    </row>
    <row r="109" s="1" customFormat="1" ht="16.5" customHeight="1">
      <c r="B109" s="34"/>
      <c r="C109" s="201" t="s">
        <v>225</v>
      </c>
      <c r="D109" s="201" t="s">
        <v>124</v>
      </c>
      <c r="E109" s="202" t="s">
        <v>809</v>
      </c>
      <c r="F109" s="203" t="s">
        <v>810</v>
      </c>
      <c r="G109" s="204" t="s">
        <v>203</v>
      </c>
      <c r="H109" s="205">
        <v>22</v>
      </c>
      <c r="I109" s="206"/>
      <c r="J109" s="207">
        <f>ROUND(I109*H109,2)</f>
        <v>0</v>
      </c>
      <c r="K109" s="203" t="s">
        <v>168</v>
      </c>
      <c r="L109" s="39"/>
      <c r="M109" s="208" t="s">
        <v>1</v>
      </c>
      <c r="N109" s="209" t="s">
        <v>41</v>
      </c>
      <c r="O109" s="75"/>
      <c r="P109" s="210">
        <f>O109*H109</f>
        <v>0</v>
      </c>
      <c r="Q109" s="210">
        <v>0.00066</v>
      </c>
      <c r="R109" s="210">
        <f>Q109*H109</f>
        <v>0.01452</v>
      </c>
      <c r="S109" s="210">
        <v>0</v>
      </c>
      <c r="T109" s="211">
        <f>S109*H109</f>
        <v>0</v>
      </c>
      <c r="AR109" s="13" t="s">
        <v>237</v>
      </c>
      <c r="AT109" s="13" t="s">
        <v>124</v>
      </c>
      <c r="AU109" s="13" t="s">
        <v>80</v>
      </c>
      <c r="AY109" s="13" t="s">
        <v>122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3" t="s">
        <v>78</v>
      </c>
      <c r="BK109" s="212">
        <f>ROUND(I109*H109,2)</f>
        <v>0</v>
      </c>
      <c r="BL109" s="13" t="s">
        <v>237</v>
      </c>
      <c r="BM109" s="13" t="s">
        <v>811</v>
      </c>
    </row>
    <row r="110" s="1" customFormat="1" ht="16.5" customHeight="1">
      <c r="B110" s="34"/>
      <c r="C110" s="201" t="s">
        <v>8</v>
      </c>
      <c r="D110" s="201" t="s">
        <v>124</v>
      </c>
      <c r="E110" s="202" t="s">
        <v>812</v>
      </c>
      <c r="F110" s="203" t="s">
        <v>813</v>
      </c>
      <c r="G110" s="204" t="s">
        <v>203</v>
      </c>
      <c r="H110" s="205">
        <v>6</v>
      </c>
      <c r="I110" s="206"/>
      <c r="J110" s="207">
        <f>ROUND(I110*H110,2)</f>
        <v>0</v>
      </c>
      <c r="K110" s="203" t="s">
        <v>168</v>
      </c>
      <c r="L110" s="39"/>
      <c r="M110" s="208" t="s">
        <v>1</v>
      </c>
      <c r="N110" s="209" t="s">
        <v>41</v>
      </c>
      <c r="O110" s="75"/>
      <c r="P110" s="210">
        <f>O110*H110</f>
        <v>0</v>
      </c>
      <c r="Q110" s="210">
        <v>4.0000000000000003E-05</v>
      </c>
      <c r="R110" s="210">
        <f>Q110*H110</f>
        <v>0.00024000000000000003</v>
      </c>
      <c r="S110" s="210">
        <v>0</v>
      </c>
      <c r="T110" s="211">
        <f>S110*H110</f>
        <v>0</v>
      </c>
      <c r="AR110" s="13" t="s">
        <v>237</v>
      </c>
      <c r="AT110" s="13" t="s">
        <v>124</v>
      </c>
      <c r="AU110" s="13" t="s">
        <v>80</v>
      </c>
      <c r="AY110" s="13" t="s">
        <v>122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13" t="s">
        <v>78</v>
      </c>
      <c r="BK110" s="212">
        <f>ROUND(I110*H110,2)</f>
        <v>0</v>
      </c>
      <c r="BL110" s="13" t="s">
        <v>237</v>
      </c>
      <c r="BM110" s="13" t="s">
        <v>814</v>
      </c>
    </row>
    <row r="111" s="1" customFormat="1" ht="16.5" customHeight="1">
      <c r="B111" s="34"/>
      <c r="C111" s="201" t="s">
        <v>237</v>
      </c>
      <c r="D111" s="201" t="s">
        <v>124</v>
      </c>
      <c r="E111" s="202" t="s">
        <v>815</v>
      </c>
      <c r="F111" s="203" t="s">
        <v>816</v>
      </c>
      <c r="G111" s="204" t="s">
        <v>203</v>
      </c>
      <c r="H111" s="205">
        <v>16</v>
      </c>
      <c r="I111" s="206"/>
      <c r="J111" s="207">
        <f>ROUND(I111*H111,2)</f>
        <v>0</v>
      </c>
      <c r="K111" s="203" t="s">
        <v>168</v>
      </c>
      <c r="L111" s="39"/>
      <c r="M111" s="208" t="s">
        <v>1</v>
      </c>
      <c r="N111" s="209" t="s">
        <v>41</v>
      </c>
      <c r="O111" s="75"/>
      <c r="P111" s="210">
        <f>O111*H111</f>
        <v>0</v>
      </c>
      <c r="Q111" s="210">
        <v>0.00012</v>
      </c>
      <c r="R111" s="210">
        <f>Q111*H111</f>
        <v>0.0019200000000000001</v>
      </c>
      <c r="S111" s="210">
        <v>0</v>
      </c>
      <c r="T111" s="211">
        <f>S111*H111</f>
        <v>0</v>
      </c>
      <c r="AR111" s="13" t="s">
        <v>237</v>
      </c>
      <c r="AT111" s="13" t="s">
        <v>124</v>
      </c>
      <c r="AU111" s="13" t="s">
        <v>80</v>
      </c>
      <c r="AY111" s="13" t="s">
        <v>122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13" t="s">
        <v>78</v>
      </c>
      <c r="BK111" s="212">
        <f>ROUND(I111*H111,2)</f>
        <v>0</v>
      </c>
      <c r="BL111" s="13" t="s">
        <v>237</v>
      </c>
      <c r="BM111" s="13" t="s">
        <v>817</v>
      </c>
    </row>
    <row r="112" s="1" customFormat="1" ht="16.5" customHeight="1">
      <c r="B112" s="34"/>
      <c r="C112" s="201" t="s">
        <v>241</v>
      </c>
      <c r="D112" s="201" t="s">
        <v>124</v>
      </c>
      <c r="E112" s="202" t="s">
        <v>818</v>
      </c>
      <c r="F112" s="203" t="s">
        <v>819</v>
      </c>
      <c r="G112" s="204" t="s">
        <v>127</v>
      </c>
      <c r="H112" s="205">
        <v>8</v>
      </c>
      <c r="I112" s="206"/>
      <c r="J112" s="207">
        <f>ROUND(I112*H112,2)</f>
        <v>0</v>
      </c>
      <c r="K112" s="203" t="s">
        <v>168</v>
      </c>
      <c r="L112" s="39"/>
      <c r="M112" s="208" t="s">
        <v>1</v>
      </c>
      <c r="N112" s="209" t="s">
        <v>41</v>
      </c>
      <c r="O112" s="75"/>
      <c r="P112" s="210">
        <f>O112*H112</f>
        <v>0</v>
      </c>
      <c r="Q112" s="210">
        <v>0</v>
      </c>
      <c r="R112" s="210">
        <f>Q112*H112</f>
        <v>0</v>
      </c>
      <c r="S112" s="210">
        <v>0</v>
      </c>
      <c r="T112" s="211">
        <f>S112*H112</f>
        <v>0</v>
      </c>
      <c r="AR112" s="13" t="s">
        <v>237</v>
      </c>
      <c r="AT112" s="13" t="s">
        <v>124</v>
      </c>
      <c r="AU112" s="13" t="s">
        <v>80</v>
      </c>
      <c r="AY112" s="13" t="s">
        <v>122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3" t="s">
        <v>78</v>
      </c>
      <c r="BK112" s="212">
        <f>ROUND(I112*H112,2)</f>
        <v>0</v>
      </c>
      <c r="BL112" s="13" t="s">
        <v>237</v>
      </c>
      <c r="BM112" s="13" t="s">
        <v>820</v>
      </c>
    </row>
    <row r="113" s="1" customFormat="1" ht="16.5" customHeight="1">
      <c r="B113" s="34"/>
      <c r="C113" s="201" t="s">
        <v>247</v>
      </c>
      <c r="D113" s="201" t="s">
        <v>124</v>
      </c>
      <c r="E113" s="202" t="s">
        <v>821</v>
      </c>
      <c r="F113" s="203" t="s">
        <v>822</v>
      </c>
      <c r="G113" s="204" t="s">
        <v>203</v>
      </c>
      <c r="H113" s="205">
        <v>22</v>
      </c>
      <c r="I113" s="206"/>
      <c r="J113" s="207">
        <f>ROUND(I113*H113,2)</f>
        <v>0</v>
      </c>
      <c r="K113" s="203" t="s">
        <v>168</v>
      </c>
      <c r="L113" s="39"/>
      <c r="M113" s="208" t="s">
        <v>1</v>
      </c>
      <c r="N113" s="209" t="s">
        <v>41</v>
      </c>
      <c r="O113" s="75"/>
      <c r="P113" s="210">
        <f>O113*H113</f>
        <v>0</v>
      </c>
      <c r="Q113" s="210">
        <v>0.00019000000000000001</v>
      </c>
      <c r="R113" s="210">
        <f>Q113*H113</f>
        <v>0.0041800000000000006</v>
      </c>
      <c r="S113" s="210">
        <v>0</v>
      </c>
      <c r="T113" s="211">
        <f>S113*H113</f>
        <v>0</v>
      </c>
      <c r="AR113" s="13" t="s">
        <v>237</v>
      </c>
      <c r="AT113" s="13" t="s">
        <v>124</v>
      </c>
      <c r="AU113" s="13" t="s">
        <v>80</v>
      </c>
      <c r="AY113" s="13" t="s">
        <v>122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3" t="s">
        <v>78</v>
      </c>
      <c r="BK113" s="212">
        <f>ROUND(I113*H113,2)</f>
        <v>0</v>
      </c>
      <c r="BL113" s="13" t="s">
        <v>237</v>
      </c>
      <c r="BM113" s="13" t="s">
        <v>823</v>
      </c>
    </row>
    <row r="114" s="1" customFormat="1" ht="16.5" customHeight="1">
      <c r="B114" s="34"/>
      <c r="C114" s="201" t="s">
        <v>254</v>
      </c>
      <c r="D114" s="201" t="s">
        <v>124</v>
      </c>
      <c r="E114" s="202" t="s">
        <v>824</v>
      </c>
      <c r="F114" s="203" t="s">
        <v>825</v>
      </c>
      <c r="G114" s="204" t="s">
        <v>203</v>
      </c>
      <c r="H114" s="205">
        <v>22</v>
      </c>
      <c r="I114" s="206"/>
      <c r="J114" s="207">
        <f>ROUND(I114*H114,2)</f>
        <v>0</v>
      </c>
      <c r="K114" s="203" t="s">
        <v>168</v>
      </c>
      <c r="L114" s="39"/>
      <c r="M114" s="208" t="s">
        <v>1</v>
      </c>
      <c r="N114" s="209" t="s">
        <v>41</v>
      </c>
      <c r="O114" s="75"/>
      <c r="P114" s="210">
        <f>O114*H114</f>
        <v>0</v>
      </c>
      <c r="Q114" s="210">
        <v>1.0000000000000001E-05</v>
      </c>
      <c r="R114" s="210">
        <f>Q114*H114</f>
        <v>0.00022000000000000001</v>
      </c>
      <c r="S114" s="210">
        <v>0</v>
      </c>
      <c r="T114" s="211">
        <f>S114*H114</f>
        <v>0</v>
      </c>
      <c r="AR114" s="13" t="s">
        <v>237</v>
      </c>
      <c r="AT114" s="13" t="s">
        <v>124</v>
      </c>
      <c r="AU114" s="13" t="s">
        <v>80</v>
      </c>
      <c r="AY114" s="13" t="s">
        <v>122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3" t="s">
        <v>78</v>
      </c>
      <c r="BK114" s="212">
        <f>ROUND(I114*H114,2)</f>
        <v>0</v>
      </c>
      <c r="BL114" s="13" t="s">
        <v>237</v>
      </c>
      <c r="BM114" s="13" t="s">
        <v>826</v>
      </c>
    </row>
    <row r="115" s="1" customFormat="1" ht="16.5" customHeight="1">
      <c r="B115" s="34"/>
      <c r="C115" s="201" t="s">
        <v>84</v>
      </c>
      <c r="D115" s="201" t="s">
        <v>124</v>
      </c>
      <c r="E115" s="202" t="s">
        <v>827</v>
      </c>
      <c r="F115" s="203" t="s">
        <v>828</v>
      </c>
      <c r="G115" s="204" t="s">
        <v>450</v>
      </c>
      <c r="H115" s="243"/>
      <c r="I115" s="206"/>
      <c r="J115" s="207">
        <f>ROUND(I115*H115,2)</f>
        <v>0</v>
      </c>
      <c r="K115" s="203" t="s">
        <v>168</v>
      </c>
      <c r="L115" s="39"/>
      <c r="M115" s="208" t="s">
        <v>1</v>
      </c>
      <c r="N115" s="209" t="s">
        <v>41</v>
      </c>
      <c r="O115" s="75"/>
      <c r="P115" s="210">
        <f>O115*H115</f>
        <v>0</v>
      </c>
      <c r="Q115" s="210">
        <v>0</v>
      </c>
      <c r="R115" s="210">
        <f>Q115*H115</f>
        <v>0</v>
      </c>
      <c r="S115" s="210">
        <v>0</v>
      </c>
      <c r="T115" s="211">
        <f>S115*H115</f>
        <v>0</v>
      </c>
      <c r="AR115" s="13" t="s">
        <v>237</v>
      </c>
      <c r="AT115" s="13" t="s">
        <v>124</v>
      </c>
      <c r="AU115" s="13" t="s">
        <v>80</v>
      </c>
      <c r="AY115" s="13" t="s">
        <v>122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13" t="s">
        <v>78</v>
      </c>
      <c r="BK115" s="212">
        <f>ROUND(I115*H115,2)</f>
        <v>0</v>
      </c>
      <c r="BL115" s="13" t="s">
        <v>237</v>
      </c>
      <c r="BM115" s="13" t="s">
        <v>829</v>
      </c>
    </row>
    <row r="116" s="10" customFormat="1" ht="22.8" customHeight="1">
      <c r="B116" s="185"/>
      <c r="C116" s="186"/>
      <c r="D116" s="187" t="s">
        <v>69</v>
      </c>
      <c r="E116" s="199" t="s">
        <v>830</v>
      </c>
      <c r="F116" s="199" t="s">
        <v>831</v>
      </c>
      <c r="G116" s="186"/>
      <c r="H116" s="186"/>
      <c r="I116" s="189"/>
      <c r="J116" s="200">
        <f>BK116</f>
        <v>0</v>
      </c>
      <c r="K116" s="186"/>
      <c r="L116" s="191"/>
      <c r="M116" s="192"/>
      <c r="N116" s="193"/>
      <c r="O116" s="193"/>
      <c r="P116" s="194">
        <f>SUM(P117:P127)</f>
        <v>0</v>
      </c>
      <c r="Q116" s="193"/>
      <c r="R116" s="194">
        <f>SUM(R117:R127)</f>
        <v>0.027990000000000001</v>
      </c>
      <c r="S116" s="193"/>
      <c r="T116" s="195">
        <f>SUM(T117:T127)</f>
        <v>0.017589999999999998</v>
      </c>
      <c r="AR116" s="196" t="s">
        <v>80</v>
      </c>
      <c r="AT116" s="197" t="s">
        <v>69</v>
      </c>
      <c r="AU116" s="197" t="s">
        <v>78</v>
      </c>
      <c r="AY116" s="196" t="s">
        <v>122</v>
      </c>
      <c r="BK116" s="198">
        <f>SUM(BK117:BK127)</f>
        <v>0</v>
      </c>
    </row>
    <row r="117" s="1" customFormat="1" ht="16.5" customHeight="1">
      <c r="B117" s="34"/>
      <c r="C117" s="201" t="s">
        <v>454</v>
      </c>
      <c r="D117" s="201" t="s">
        <v>124</v>
      </c>
      <c r="E117" s="202" t="s">
        <v>832</v>
      </c>
      <c r="F117" s="203" t="s">
        <v>833</v>
      </c>
      <c r="G117" s="204" t="s">
        <v>203</v>
      </c>
      <c r="H117" s="205">
        <v>5</v>
      </c>
      <c r="I117" s="206"/>
      <c r="J117" s="207">
        <f>ROUND(I117*H117,2)</f>
        <v>0</v>
      </c>
      <c r="K117" s="203" t="s">
        <v>168</v>
      </c>
      <c r="L117" s="39"/>
      <c r="M117" s="208" t="s">
        <v>1</v>
      </c>
      <c r="N117" s="209" t="s">
        <v>41</v>
      </c>
      <c r="O117" s="75"/>
      <c r="P117" s="210">
        <f>O117*H117</f>
        <v>0</v>
      </c>
      <c r="Q117" s="210">
        <v>0.0027000000000000001</v>
      </c>
      <c r="R117" s="210">
        <f>Q117*H117</f>
        <v>0.013500000000000002</v>
      </c>
      <c r="S117" s="210">
        <v>0</v>
      </c>
      <c r="T117" s="211">
        <f>S117*H117</f>
        <v>0</v>
      </c>
      <c r="AR117" s="13" t="s">
        <v>237</v>
      </c>
      <c r="AT117" s="13" t="s">
        <v>124</v>
      </c>
      <c r="AU117" s="13" t="s">
        <v>80</v>
      </c>
      <c r="AY117" s="13" t="s">
        <v>122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13" t="s">
        <v>78</v>
      </c>
      <c r="BK117" s="212">
        <f>ROUND(I117*H117,2)</f>
        <v>0</v>
      </c>
      <c r="BL117" s="13" t="s">
        <v>237</v>
      </c>
      <c r="BM117" s="13" t="s">
        <v>834</v>
      </c>
    </row>
    <row r="118" s="1" customFormat="1" ht="16.5" customHeight="1">
      <c r="B118" s="34"/>
      <c r="C118" s="201" t="s">
        <v>447</v>
      </c>
      <c r="D118" s="201" t="s">
        <v>124</v>
      </c>
      <c r="E118" s="202" t="s">
        <v>835</v>
      </c>
      <c r="F118" s="203" t="s">
        <v>836</v>
      </c>
      <c r="G118" s="204" t="s">
        <v>203</v>
      </c>
      <c r="H118" s="205">
        <v>5</v>
      </c>
      <c r="I118" s="206"/>
      <c r="J118" s="207">
        <f>ROUND(I118*H118,2)</f>
        <v>0</v>
      </c>
      <c r="K118" s="203" t="s">
        <v>168</v>
      </c>
      <c r="L118" s="39"/>
      <c r="M118" s="208" t="s">
        <v>1</v>
      </c>
      <c r="N118" s="209" t="s">
        <v>41</v>
      </c>
      <c r="O118" s="75"/>
      <c r="P118" s="210">
        <f>O118*H118</f>
        <v>0</v>
      </c>
      <c r="Q118" s="210">
        <v>0.00011</v>
      </c>
      <c r="R118" s="210">
        <f>Q118*H118</f>
        <v>0.00055000000000000003</v>
      </c>
      <c r="S118" s="210">
        <v>0.00215</v>
      </c>
      <c r="T118" s="211">
        <f>S118*H118</f>
        <v>0.010749999999999999</v>
      </c>
      <c r="AR118" s="13" t="s">
        <v>237</v>
      </c>
      <c r="AT118" s="13" t="s">
        <v>124</v>
      </c>
      <c r="AU118" s="13" t="s">
        <v>80</v>
      </c>
      <c r="AY118" s="13" t="s">
        <v>122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13" t="s">
        <v>78</v>
      </c>
      <c r="BK118" s="212">
        <f>ROUND(I118*H118,2)</f>
        <v>0</v>
      </c>
      <c r="BL118" s="13" t="s">
        <v>237</v>
      </c>
      <c r="BM118" s="13" t="s">
        <v>837</v>
      </c>
    </row>
    <row r="119" s="1" customFormat="1" ht="16.5" customHeight="1">
      <c r="B119" s="34"/>
      <c r="C119" s="201" t="s">
        <v>475</v>
      </c>
      <c r="D119" s="201" t="s">
        <v>124</v>
      </c>
      <c r="E119" s="202" t="s">
        <v>838</v>
      </c>
      <c r="F119" s="203" t="s">
        <v>839</v>
      </c>
      <c r="G119" s="204" t="s">
        <v>203</v>
      </c>
      <c r="H119" s="205">
        <v>2</v>
      </c>
      <c r="I119" s="206"/>
      <c r="J119" s="207">
        <f>ROUND(I119*H119,2)</f>
        <v>0</v>
      </c>
      <c r="K119" s="203" t="s">
        <v>168</v>
      </c>
      <c r="L119" s="39"/>
      <c r="M119" s="208" t="s">
        <v>1</v>
      </c>
      <c r="N119" s="209" t="s">
        <v>41</v>
      </c>
      <c r="O119" s="75"/>
      <c r="P119" s="210">
        <f>O119*H119</f>
        <v>0</v>
      </c>
      <c r="Q119" s="210">
        <v>0.00038999999999999999</v>
      </c>
      <c r="R119" s="210">
        <f>Q119*H119</f>
        <v>0.00077999999999999999</v>
      </c>
      <c r="S119" s="210">
        <v>0.0034199999999999999</v>
      </c>
      <c r="T119" s="211">
        <f>S119*H119</f>
        <v>0.0068399999999999997</v>
      </c>
      <c r="AR119" s="13" t="s">
        <v>237</v>
      </c>
      <c r="AT119" s="13" t="s">
        <v>124</v>
      </c>
      <c r="AU119" s="13" t="s">
        <v>80</v>
      </c>
      <c r="AY119" s="13" t="s">
        <v>122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3" t="s">
        <v>78</v>
      </c>
      <c r="BK119" s="212">
        <f>ROUND(I119*H119,2)</f>
        <v>0</v>
      </c>
      <c r="BL119" s="13" t="s">
        <v>237</v>
      </c>
      <c r="BM119" s="13" t="s">
        <v>840</v>
      </c>
    </row>
    <row r="120" s="1" customFormat="1" ht="16.5" customHeight="1">
      <c r="B120" s="34"/>
      <c r="C120" s="201" t="s">
        <v>471</v>
      </c>
      <c r="D120" s="201" t="s">
        <v>124</v>
      </c>
      <c r="E120" s="202" t="s">
        <v>841</v>
      </c>
      <c r="F120" s="203" t="s">
        <v>842</v>
      </c>
      <c r="G120" s="204" t="s">
        <v>203</v>
      </c>
      <c r="H120" s="205">
        <v>2</v>
      </c>
      <c r="I120" s="206"/>
      <c r="J120" s="207">
        <f>ROUND(I120*H120,2)</f>
        <v>0</v>
      </c>
      <c r="K120" s="203" t="s">
        <v>168</v>
      </c>
      <c r="L120" s="39"/>
      <c r="M120" s="208" t="s">
        <v>1</v>
      </c>
      <c r="N120" s="209" t="s">
        <v>41</v>
      </c>
      <c r="O120" s="75"/>
      <c r="P120" s="210">
        <f>O120*H120</f>
        <v>0</v>
      </c>
      <c r="Q120" s="210">
        <v>0.0049300000000000004</v>
      </c>
      <c r="R120" s="210">
        <f>Q120*H120</f>
        <v>0.0098600000000000007</v>
      </c>
      <c r="S120" s="210">
        <v>0</v>
      </c>
      <c r="T120" s="211">
        <f>S120*H120</f>
        <v>0</v>
      </c>
      <c r="AR120" s="13" t="s">
        <v>237</v>
      </c>
      <c r="AT120" s="13" t="s">
        <v>124</v>
      </c>
      <c r="AU120" s="13" t="s">
        <v>80</v>
      </c>
      <c r="AY120" s="13" t="s">
        <v>122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3" t="s">
        <v>78</v>
      </c>
      <c r="BK120" s="212">
        <f>ROUND(I120*H120,2)</f>
        <v>0</v>
      </c>
      <c r="BL120" s="13" t="s">
        <v>237</v>
      </c>
      <c r="BM120" s="13" t="s">
        <v>843</v>
      </c>
    </row>
    <row r="121" s="1" customFormat="1" ht="16.5" customHeight="1">
      <c r="B121" s="34"/>
      <c r="C121" s="201" t="s">
        <v>464</v>
      </c>
      <c r="D121" s="201" t="s">
        <v>124</v>
      </c>
      <c r="E121" s="202" t="s">
        <v>844</v>
      </c>
      <c r="F121" s="203" t="s">
        <v>845</v>
      </c>
      <c r="G121" s="204" t="s">
        <v>127</v>
      </c>
      <c r="H121" s="205">
        <v>2</v>
      </c>
      <c r="I121" s="206"/>
      <c r="J121" s="207">
        <f>ROUND(I121*H121,2)</f>
        <v>0</v>
      </c>
      <c r="K121" s="203" t="s">
        <v>168</v>
      </c>
      <c r="L121" s="39"/>
      <c r="M121" s="208" t="s">
        <v>1</v>
      </c>
      <c r="N121" s="209" t="s">
        <v>41</v>
      </c>
      <c r="O121" s="7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AR121" s="13" t="s">
        <v>237</v>
      </c>
      <c r="AT121" s="13" t="s">
        <v>124</v>
      </c>
      <c r="AU121" s="13" t="s">
        <v>80</v>
      </c>
      <c r="AY121" s="13" t="s">
        <v>122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13" t="s">
        <v>78</v>
      </c>
      <c r="BK121" s="212">
        <f>ROUND(I121*H121,2)</f>
        <v>0</v>
      </c>
      <c r="BL121" s="13" t="s">
        <v>237</v>
      </c>
      <c r="BM121" s="13" t="s">
        <v>846</v>
      </c>
    </row>
    <row r="122" s="1" customFormat="1" ht="16.5" customHeight="1">
      <c r="B122" s="34"/>
      <c r="C122" s="201" t="s">
        <v>459</v>
      </c>
      <c r="D122" s="201" t="s">
        <v>124</v>
      </c>
      <c r="E122" s="202" t="s">
        <v>847</v>
      </c>
      <c r="F122" s="203" t="s">
        <v>848</v>
      </c>
      <c r="G122" s="204" t="s">
        <v>203</v>
      </c>
      <c r="H122" s="205">
        <v>7</v>
      </c>
      <c r="I122" s="206"/>
      <c r="J122" s="207">
        <f>ROUND(I122*H122,2)</f>
        <v>0</v>
      </c>
      <c r="K122" s="203" t="s">
        <v>168</v>
      </c>
      <c r="L122" s="39"/>
      <c r="M122" s="208" t="s">
        <v>1</v>
      </c>
      <c r="N122" s="209" t="s">
        <v>41</v>
      </c>
      <c r="O122" s="7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AR122" s="13" t="s">
        <v>237</v>
      </c>
      <c r="AT122" s="13" t="s">
        <v>124</v>
      </c>
      <c r="AU122" s="13" t="s">
        <v>80</v>
      </c>
      <c r="AY122" s="13" t="s">
        <v>122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3" t="s">
        <v>78</v>
      </c>
      <c r="BK122" s="212">
        <f>ROUND(I122*H122,2)</f>
        <v>0</v>
      </c>
      <c r="BL122" s="13" t="s">
        <v>237</v>
      </c>
      <c r="BM122" s="13" t="s">
        <v>849</v>
      </c>
    </row>
    <row r="123" s="1" customFormat="1" ht="16.5" customHeight="1">
      <c r="B123" s="34"/>
      <c r="C123" s="201" t="s">
        <v>90</v>
      </c>
      <c r="D123" s="201" t="s">
        <v>124</v>
      </c>
      <c r="E123" s="202" t="s">
        <v>850</v>
      </c>
      <c r="F123" s="203" t="s">
        <v>851</v>
      </c>
      <c r="G123" s="204" t="s">
        <v>127</v>
      </c>
      <c r="H123" s="205">
        <v>1</v>
      </c>
      <c r="I123" s="206"/>
      <c r="J123" s="207">
        <f>ROUND(I123*H123,2)</f>
        <v>0</v>
      </c>
      <c r="K123" s="203" t="s">
        <v>168</v>
      </c>
      <c r="L123" s="39"/>
      <c r="M123" s="208" t="s">
        <v>1</v>
      </c>
      <c r="N123" s="209" t="s">
        <v>41</v>
      </c>
      <c r="O123" s="7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AR123" s="13" t="s">
        <v>237</v>
      </c>
      <c r="AT123" s="13" t="s">
        <v>124</v>
      </c>
      <c r="AU123" s="13" t="s">
        <v>80</v>
      </c>
      <c r="AY123" s="13" t="s">
        <v>122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3" t="s">
        <v>78</v>
      </c>
      <c r="BK123" s="212">
        <f>ROUND(I123*H123,2)</f>
        <v>0</v>
      </c>
      <c r="BL123" s="13" t="s">
        <v>237</v>
      </c>
      <c r="BM123" s="13" t="s">
        <v>852</v>
      </c>
    </row>
    <row r="124" s="1" customFormat="1" ht="16.5" customHeight="1">
      <c r="B124" s="34"/>
      <c r="C124" s="201" t="s">
        <v>479</v>
      </c>
      <c r="D124" s="201" t="s">
        <v>124</v>
      </c>
      <c r="E124" s="202" t="s">
        <v>853</v>
      </c>
      <c r="F124" s="203" t="s">
        <v>854</v>
      </c>
      <c r="G124" s="204" t="s">
        <v>127</v>
      </c>
      <c r="H124" s="205">
        <v>2</v>
      </c>
      <c r="I124" s="206"/>
      <c r="J124" s="207">
        <f>ROUND(I124*H124,2)</f>
        <v>0</v>
      </c>
      <c r="K124" s="203" t="s">
        <v>168</v>
      </c>
      <c r="L124" s="39"/>
      <c r="M124" s="208" t="s">
        <v>1</v>
      </c>
      <c r="N124" s="209" t="s">
        <v>41</v>
      </c>
      <c r="O124" s="75"/>
      <c r="P124" s="210">
        <f>O124*H124</f>
        <v>0</v>
      </c>
      <c r="Q124" s="210">
        <v>0.00060999999999999997</v>
      </c>
      <c r="R124" s="210">
        <f>Q124*H124</f>
        <v>0.00122</v>
      </c>
      <c r="S124" s="210">
        <v>0</v>
      </c>
      <c r="T124" s="211">
        <f>S124*H124</f>
        <v>0</v>
      </c>
      <c r="AR124" s="13" t="s">
        <v>237</v>
      </c>
      <c r="AT124" s="13" t="s">
        <v>124</v>
      </c>
      <c r="AU124" s="13" t="s">
        <v>80</v>
      </c>
      <c r="AY124" s="13" t="s">
        <v>122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3" t="s">
        <v>78</v>
      </c>
      <c r="BK124" s="212">
        <f>ROUND(I124*H124,2)</f>
        <v>0</v>
      </c>
      <c r="BL124" s="13" t="s">
        <v>237</v>
      </c>
      <c r="BM124" s="13" t="s">
        <v>855</v>
      </c>
    </row>
    <row r="125" s="1" customFormat="1" ht="16.5" customHeight="1">
      <c r="B125" s="34"/>
      <c r="C125" s="201" t="s">
        <v>483</v>
      </c>
      <c r="D125" s="201" t="s">
        <v>124</v>
      </c>
      <c r="E125" s="202" t="s">
        <v>856</v>
      </c>
      <c r="F125" s="203" t="s">
        <v>857</v>
      </c>
      <c r="G125" s="204" t="s">
        <v>127</v>
      </c>
      <c r="H125" s="205">
        <v>1</v>
      </c>
      <c r="I125" s="206"/>
      <c r="J125" s="207">
        <f>ROUND(I125*H125,2)</f>
        <v>0</v>
      </c>
      <c r="K125" s="203" t="s">
        <v>168</v>
      </c>
      <c r="L125" s="39"/>
      <c r="M125" s="208" t="s">
        <v>1</v>
      </c>
      <c r="N125" s="209" t="s">
        <v>41</v>
      </c>
      <c r="O125" s="75"/>
      <c r="P125" s="210">
        <f>O125*H125</f>
        <v>0</v>
      </c>
      <c r="Q125" s="210">
        <v>0.0020799999999999998</v>
      </c>
      <c r="R125" s="210">
        <f>Q125*H125</f>
        <v>0.0020799999999999998</v>
      </c>
      <c r="S125" s="210">
        <v>0</v>
      </c>
      <c r="T125" s="211">
        <f>S125*H125</f>
        <v>0</v>
      </c>
      <c r="AR125" s="13" t="s">
        <v>237</v>
      </c>
      <c r="AT125" s="13" t="s">
        <v>124</v>
      </c>
      <c r="AU125" s="13" t="s">
        <v>80</v>
      </c>
      <c r="AY125" s="13" t="s">
        <v>122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3" t="s">
        <v>78</v>
      </c>
      <c r="BK125" s="212">
        <f>ROUND(I125*H125,2)</f>
        <v>0</v>
      </c>
      <c r="BL125" s="13" t="s">
        <v>237</v>
      </c>
      <c r="BM125" s="13" t="s">
        <v>858</v>
      </c>
    </row>
    <row r="126" s="1" customFormat="1" ht="16.5" customHeight="1">
      <c r="B126" s="34"/>
      <c r="C126" s="201" t="s">
        <v>510</v>
      </c>
      <c r="D126" s="201" t="s">
        <v>124</v>
      </c>
      <c r="E126" s="202" t="s">
        <v>859</v>
      </c>
      <c r="F126" s="203" t="s">
        <v>860</v>
      </c>
      <c r="G126" s="204" t="s">
        <v>127</v>
      </c>
      <c r="H126" s="205">
        <v>1</v>
      </c>
      <c r="I126" s="206"/>
      <c r="J126" s="207">
        <f>ROUND(I126*H126,2)</f>
        <v>0</v>
      </c>
      <c r="K126" s="203" t="s">
        <v>1</v>
      </c>
      <c r="L126" s="39"/>
      <c r="M126" s="208" t="s">
        <v>1</v>
      </c>
      <c r="N126" s="209" t="s">
        <v>41</v>
      </c>
      <c r="O126" s="75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AR126" s="13" t="s">
        <v>237</v>
      </c>
      <c r="AT126" s="13" t="s">
        <v>124</v>
      </c>
      <c r="AU126" s="13" t="s">
        <v>80</v>
      </c>
      <c r="AY126" s="13" t="s">
        <v>122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3" t="s">
        <v>78</v>
      </c>
      <c r="BK126" s="212">
        <f>ROUND(I126*H126,2)</f>
        <v>0</v>
      </c>
      <c r="BL126" s="13" t="s">
        <v>237</v>
      </c>
      <c r="BM126" s="13" t="s">
        <v>861</v>
      </c>
    </row>
    <row r="127" s="1" customFormat="1" ht="16.5" customHeight="1">
      <c r="B127" s="34"/>
      <c r="C127" s="201" t="s">
        <v>93</v>
      </c>
      <c r="D127" s="201" t="s">
        <v>124</v>
      </c>
      <c r="E127" s="202" t="s">
        <v>862</v>
      </c>
      <c r="F127" s="203" t="s">
        <v>863</v>
      </c>
      <c r="G127" s="204" t="s">
        <v>450</v>
      </c>
      <c r="H127" s="243"/>
      <c r="I127" s="206"/>
      <c r="J127" s="207">
        <f>ROUND(I127*H127,2)</f>
        <v>0</v>
      </c>
      <c r="K127" s="203" t="s">
        <v>168</v>
      </c>
      <c r="L127" s="39"/>
      <c r="M127" s="208" t="s">
        <v>1</v>
      </c>
      <c r="N127" s="209" t="s">
        <v>41</v>
      </c>
      <c r="O127" s="7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AR127" s="13" t="s">
        <v>237</v>
      </c>
      <c r="AT127" s="13" t="s">
        <v>124</v>
      </c>
      <c r="AU127" s="13" t="s">
        <v>80</v>
      </c>
      <c r="AY127" s="13" t="s">
        <v>122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3" t="s">
        <v>78</v>
      </c>
      <c r="BK127" s="212">
        <f>ROUND(I127*H127,2)</f>
        <v>0</v>
      </c>
      <c r="BL127" s="13" t="s">
        <v>237</v>
      </c>
      <c r="BM127" s="13" t="s">
        <v>864</v>
      </c>
    </row>
    <row r="128" s="10" customFormat="1" ht="22.8" customHeight="1">
      <c r="B128" s="185"/>
      <c r="C128" s="186"/>
      <c r="D128" s="187" t="s">
        <v>69</v>
      </c>
      <c r="E128" s="199" t="s">
        <v>452</v>
      </c>
      <c r="F128" s="199" t="s">
        <v>453</v>
      </c>
      <c r="G128" s="186"/>
      <c r="H128" s="186"/>
      <c r="I128" s="189"/>
      <c r="J128" s="200">
        <f>BK128</f>
        <v>0</v>
      </c>
      <c r="K128" s="186"/>
      <c r="L128" s="191"/>
      <c r="M128" s="192"/>
      <c r="N128" s="193"/>
      <c r="O128" s="193"/>
      <c r="P128" s="194">
        <f>SUM(P129:P143)</f>
        <v>0</v>
      </c>
      <c r="Q128" s="193"/>
      <c r="R128" s="194">
        <f>SUM(R129:R143)</f>
        <v>0.089340000000000017</v>
      </c>
      <c r="S128" s="193"/>
      <c r="T128" s="195">
        <f>SUM(T129:T143)</f>
        <v>0.089560000000000001</v>
      </c>
      <c r="AR128" s="196" t="s">
        <v>80</v>
      </c>
      <c r="AT128" s="197" t="s">
        <v>69</v>
      </c>
      <c r="AU128" s="197" t="s">
        <v>78</v>
      </c>
      <c r="AY128" s="196" t="s">
        <v>122</v>
      </c>
      <c r="BK128" s="198">
        <f>SUM(BK129:BK143)</f>
        <v>0</v>
      </c>
    </row>
    <row r="129" s="1" customFormat="1" ht="16.5" customHeight="1">
      <c r="B129" s="34"/>
      <c r="C129" s="201" t="s">
        <v>7</v>
      </c>
      <c r="D129" s="201" t="s">
        <v>124</v>
      </c>
      <c r="E129" s="202" t="s">
        <v>865</v>
      </c>
      <c r="F129" s="203" t="s">
        <v>866</v>
      </c>
      <c r="G129" s="204" t="s">
        <v>867</v>
      </c>
      <c r="H129" s="205">
        <v>1</v>
      </c>
      <c r="I129" s="206"/>
      <c r="J129" s="207">
        <f>ROUND(I129*H129,2)</f>
        <v>0</v>
      </c>
      <c r="K129" s="203" t="s">
        <v>168</v>
      </c>
      <c r="L129" s="39"/>
      <c r="M129" s="208" t="s">
        <v>1</v>
      </c>
      <c r="N129" s="209" t="s">
        <v>41</v>
      </c>
      <c r="O129" s="75"/>
      <c r="P129" s="210">
        <f>O129*H129</f>
        <v>0</v>
      </c>
      <c r="Q129" s="210">
        <v>0</v>
      </c>
      <c r="R129" s="210">
        <f>Q129*H129</f>
        <v>0</v>
      </c>
      <c r="S129" s="210">
        <v>0.019460000000000002</v>
      </c>
      <c r="T129" s="211">
        <f>S129*H129</f>
        <v>0.019460000000000002</v>
      </c>
      <c r="AR129" s="13" t="s">
        <v>237</v>
      </c>
      <c r="AT129" s="13" t="s">
        <v>124</v>
      </c>
      <c r="AU129" s="13" t="s">
        <v>80</v>
      </c>
      <c r="AY129" s="13" t="s">
        <v>122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3" t="s">
        <v>78</v>
      </c>
      <c r="BK129" s="212">
        <f>ROUND(I129*H129,2)</f>
        <v>0</v>
      </c>
      <c r="BL129" s="13" t="s">
        <v>237</v>
      </c>
      <c r="BM129" s="13" t="s">
        <v>868</v>
      </c>
    </row>
    <row r="130" s="1" customFormat="1" ht="16.5" customHeight="1">
      <c r="B130" s="34"/>
      <c r="C130" s="201" t="s">
        <v>268</v>
      </c>
      <c r="D130" s="201" t="s">
        <v>124</v>
      </c>
      <c r="E130" s="202" t="s">
        <v>869</v>
      </c>
      <c r="F130" s="203" t="s">
        <v>870</v>
      </c>
      <c r="G130" s="204" t="s">
        <v>867</v>
      </c>
      <c r="H130" s="205">
        <v>2</v>
      </c>
      <c r="I130" s="206"/>
      <c r="J130" s="207">
        <f>ROUND(I130*H130,2)</f>
        <v>0</v>
      </c>
      <c r="K130" s="203" t="s">
        <v>168</v>
      </c>
      <c r="L130" s="39"/>
      <c r="M130" s="208" t="s">
        <v>1</v>
      </c>
      <c r="N130" s="209" t="s">
        <v>41</v>
      </c>
      <c r="O130" s="75"/>
      <c r="P130" s="210">
        <f>O130*H130</f>
        <v>0</v>
      </c>
      <c r="Q130" s="210">
        <v>0.024750000000000001</v>
      </c>
      <c r="R130" s="210">
        <f>Q130*H130</f>
        <v>0.049500000000000002</v>
      </c>
      <c r="S130" s="210">
        <v>0</v>
      </c>
      <c r="T130" s="211">
        <f>S130*H130</f>
        <v>0</v>
      </c>
      <c r="AR130" s="13" t="s">
        <v>237</v>
      </c>
      <c r="AT130" s="13" t="s">
        <v>124</v>
      </c>
      <c r="AU130" s="13" t="s">
        <v>80</v>
      </c>
      <c r="AY130" s="13" t="s">
        <v>122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3" t="s">
        <v>78</v>
      </c>
      <c r="BK130" s="212">
        <f>ROUND(I130*H130,2)</f>
        <v>0</v>
      </c>
      <c r="BL130" s="13" t="s">
        <v>237</v>
      </c>
      <c r="BM130" s="13" t="s">
        <v>871</v>
      </c>
    </row>
    <row r="131" s="1" customFormat="1" ht="16.5" customHeight="1">
      <c r="B131" s="34"/>
      <c r="C131" s="201" t="s">
        <v>273</v>
      </c>
      <c r="D131" s="201" t="s">
        <v>124</v>
      </c>
      <c r="E131" s="202" t="s">
        <v>872</v>
      </c>
      <c r="F131" s="203" t="s">
        <v>873</v>
      </c>
      <c r="G131" s="204" t="s">
        <v>867</v>
      </c>
      <c r="H131" s="205">
        <v>1</v>
      </c>
      <c r="I131" s="206"/>
      <c r="J131" s="207">
        <f>ROUND(I131*H131,2)</f>
        <v>0</v>
      </c>
      <c r="K131" s="203" t="s">
        <v>168</v>
      </c>
      <c r="L131" s="39"/>
      <c r="M131" s="208" t="s">
        <v>1</v>
      </c>
      <c r="N131" s="209" t="s">
        <v>41</v>
      </c>
      <c r="O131" s="75"/>
      <c r="P131" s="210">
        <f>O131*H131</f>
        <v>0</v>
      </c>
      <c r="Q131" s="210">
        <v>0.0049300000000000004</v>
      </c>
      <c r="R131" s="210">
        <f>Q131*H131</f>
        <v>0.0049300000000000004</v>
      </c>
      <c r="S131" s="210">
        <v>0</v>
      </c>
      <c r="T131" s="211">
        <f>S131*H131</f>
        <v>0</v>
      </c>
      <c r="AR131" s="13" t="s">
        <v>237</v>
      </c>
      <c r="AT131" s="13" t="s">
        <v>124</v>
      </c>
      <c r="AU131" s="13" t="s">
        <v>80</v>
      </c>
      <c r="AY131" s="13" t="s">
        <v>122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3" t="s">
        <v>78</v>
      </c>
      <c r="BK131" s="212">
        <f>ROUND(I131*H131,2)</f>
        <v>0</v>
      </c>
      <c r="BL131" s="13" t="s">
        <v>237</v>
      </c>
      <c r="BM131" s="13" t="s">
        <v>874</v>
      </c>
    </row>
    <row r="132" s="1" customFormat="1" ht="16.5" customHeight="1">
      <c r="B132" s="34"/>
      <c r="C132" s="201" t="s">
        <v>279</v>
      </c>
      <c r="D132" s="201" t="s">
        <v>124</v>
      </c>
      <c r="E132" s="202" t="s">
        <v>875</v>
      </c>
      <c r="F132" s="203" t="s">
        <v>876</v>
      </c>
      <c r="G132" s="204" t="s">
        <v>867</v>
      </c>
      <c r="H132" s="205">
        <v>1</v>
      </c>
      <c r="I132" s="206"/>
      <c r="J132" s="207">
        <f>ROUND(I132*H132,2)</f>
        <v>0</v>
      </c>
      <c r="K132" s="203" t="s">
        <v>168</v>
      </c>
      <c r="L132" s="39"/>
      <c r="M132" s="208" t="s">
        <v>1</v>
      </c>
      <c r="N132" s="209" t="s">
        <v>41</v>
      </c>
      <c r="O132" s="75"/>
      <c r="P132" s="210">
        <f>O132*H132</f>
        <v>0</v>
      </c>
      <c r="Q132" s="210">
        <v>0</v>
      </c>
      <c r="R132" s="210">
        <f>Q132*H132</f>
        <v>0</v>
      </c>
      <c r="S132" s="210">
        <v>0.027199999999999998</v>
      </c>
      <c r="T132" s="211">
        <f>S132*H132</f>
        <v>0.027199999999999998</v>
      </c>
      <c r="AR132" s="13" t="s">
        <v>237</v>
      </c>
      <c r="AT132" s="13" t="s">
        <v>124</v>
      </c>
      <c r="AU132" s="13" t="s">
        <v>80</v>
      </c>
      <c r="AY132" s="13" t="s">
        <v>122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3" t="s">
        <v>78</v>
      </c>
      <c r="BK132" s="212">
        <f>ROUND(I132*H132,2)</f>
        <v>0</v>
      </c>
      <c r="BL132" s="13" t="s">
        <v>237</v>
      </c>
      <c r="BM132" s="13" t="s">
        <v>877</v>
      </c>
    </row>
    <row r="133" s="1" customFormat="1" ht="16.5" customHeight="1">
      <c r="B133" s="34"/>
      <c r="C133" s="201" t="s">
        <v>402</v>
      </c>
      <c r="D133" s="201" t="s">
        <v>124</v>
      </c>
      <c r="E133" s="202" t="s">
        <v>878</v>
      </c>
      <c r="F133" s="203" t="s">
        <v>879</v>
      </c>
      <c r="G133" s="204" t="s">
        <v>867</v>
      </c>
      <c r="H133" s="205">
        <v>1</v>
      </c>
      <c r="I133" s="206"/>
      <c r="J133" s="207">
        <f>ROUND(I133*H133,2)</f>
        <v>0</v>
      </c>
      <c r="K133" s="203" t="s">
        <v>168</v>
      </c>
      <c r="L133" s="39"/>
      <c r="M133" s="208" t="s">
        <v>1</v>
      </c>
      <c r="N133" s="209" t="s">
        <v>41</v>
      </c>
      <c r="O133" s="75"/>
      <c r="P133" s="210">
        <f>O133*H133</f>
        <v>0</v>
      </c>
      <c r="Q133" s="210">
        <v>0</v>
      </c>
      <c r="R133" s="210">
        <f>Q133*H133</f>
        <v>0</v>
      </c>
      <c r="S133" s="210">
        <v>0.034700000000000002</v>
      </c>
      <c r="T133" s="211">
        <f>S133*H133</f>
        <v>0.034700000000000002</v>
      </c>
      <c r="AR133" s="13" t="s">
        <v>237</v>
      </c>
      <c r="AT133" s="13" t="s">
        <v>124</v>
      </c>
      <c r="AU133" s="13" t="s">
        <v>80</v>
      </c>
      <c r="AY133" s="13" t="s">
        <v>122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3" t="s">
        <v>78</v>
      </c>
      <c r="BK133" s="212">
        <f>ROUND(I133*H133,2)</f>
        <v>0</v>
      </c>
      <c r="BL133" s="13" t="s">
        <v>237</v>
      </c>
      <c r="BM133" s="13" t="s">
        <v>880</v>
      </c>
    </row>
    <row r="134" s="1" customFormat="1" ht="16.5" customHeight="1">
      <c r="B134" s="34"/>
      <c r="C134" s="201" t="s">
        <v>405</v>
      </c>
      <c r="D134" s="201" t="s">
        <v>124</v>
      </c>
      <c r="E134" s="202" t="s">
        <v>881</v>
      </c>
      <c r="F134" s="203" t="s">
        <v>882</v>
      </c>
      <c r="G134" s="204" t="s">
        <v>867</v>
      </c>
      <c r="H134" s="205">
        <v>1</v>
      </c>
      <c r="I134" s="206"/>
      <c r="J134" s="207">
        <f>ROUND(I134*H134,2)</f>
        <v>0</v>
      </c>
      <c r="K134" s="203" t="s">
        <v>168</v>
      </c>
      <c r="L134" s="39"/>
      <c r="M134" s="208" t="s">
        <v>1</v>
      </c>
      <c r="N134" s="209" t="s">
        <v>41</v>
      </c>
      <c r="O134" s="75"/>
      <c r="P134" s="210">
        <f>O134*H134</f>
        <v>0</v>
      </c>
      <c r="Q134" s="210">
        <v>0.022689999999999998</v>
      </c>
      <c r="R134" s="210">
        <f>Q134*H134</f>
        <v>0.022689999999999998</v>
      </c>
      <c r="S134" s="210">
        <v>0</v>
      </c>
      <c r="T134" s="211">
        <f>S134*H134</f>
        <v>0</v>
      </c>
      <c r="AR134" s="13" t="s">
        <v>237</v>
      </c>
      <c r="AT134" s="13" t="s">
        <v>124</v>
      </c>
      <c r="AU134" s="13" t="s">
        <v>80</v>
      </c>
      <c r="AY134" s="13" t="s">
        <v>122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3" t="s">
        <v>78</v>
      </c>
      <c r="BK134" s="212">
        <f>ROUND(I134*H134,2)</f>
        <v>0</v>
      </c>
      <c r="BL134" s="13" t="s">
        <v>237</v>
      </c>
      <c r="BM134" s="13" t="s">
        <v>883</v>
      </c>
    </row>
    <row r="135" s="1" customFormat="1" ht="16.5" customHeight="1">
      <c r="B135" s="34"/>
      <c r="C135" s="201" t="s">
        <v>409</v>
      </c>
      <c r="D135" s="201" t="s">
        <v>124</v>
      </c>
      <c r="E135" s="202" t="s">
        <v>884</v>
      </c>
      <c r="F135" s="203" t="s">
        <v>885</v>
      </c>
      <c r="G135" s="204" t="s">
        <v>127</v>
      </c>
      <c r="H135" s="205">
        <v>4</v>
      </c>
      <c r="I135" s="206"/>
      <c r="J135" s="207">
        <f>ROUND(I135*H135,2)</f>
        <v>0</v>
      </c>
      <c r="K135" s="203" t="s">
        <v>168</v>
      </c>
      <c r="L135" s="39"/>
      <c r="M135" s="208" t="s">
        <v>1</v>
      </c>
      <c r="N135" s="209" t="s">
        <v>41</v>
      </c>
      <c r="O135" s="75"/>
      <c r="P135" s="210">
        <f>O135*H135</f>
        <v>0</v>
      </c>
      <c r="Q135" s="210">
        <v>0</v>
      </c>
      <c r="R135" s="210">
        <f>Q135*H135</f>
        <v>0</v>
      </c>
      <c r="S135" s="210">
        <v>0.00048999999999999998</v>
      </c>
      <c r="T135" s="211">
        <f>S135*H135</f>
        <v>0.0019599999999999999</v>
      </c>
      <c r="AR135" s="13" t="s">
        <v>237</v>
      </c>
      <c r="AT135" s="13" t="s">
        <v>124</v>
      </c>
      <c r="AU135" s="13" t="s">
        <v>80</v>
      </c>
      <c r="AY135" s="13" t="s">
        <v>122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3" t="s">
        <v>78</v>
      </c>
      <c r="BK135" s="212">
        <f>ROUND(I135*H135,2)</f>
        <v>0</v>
      </c>
      <c r="BL135" s="13" t="s">
        <v>237</v>
      </c>
      <c r="BM135" s="13" t="s">
        <v>886</v>
      </c>
    </row>
    <row r="136" s="1" customFormat="1" ht="16.5" customHeight="1">
      <c r="B136" s="34"/>
      <c r="C136" s="201" t="s">
        <v>415</v>
      </c>
      <c r="D136" s="201" t="s">
        <v>124</v>
      </c>
      <c r="E136" s="202" t="s">
        <v>887</v>
      </c>
      <c r="F136" s="203" t="s">
        <v>888</v>
      </c>
      <c r="G136" s="204" t="s">
        <v>867</v>
      </c>
      <c r="H136" s="205">
        <v>2</v>
      </c>
      <c r="I136" s="206"/>
      <c r="J136" s="207">
        <f>ROUND(I136*H136,2)</f>
        <v>0</v>
      </c>
      <c r="K136" s="203" t="s">
        <v>168</v>
      </c>
      <c r="L136" s="39"/>
      <c r="M136" s="208" t="s">
        <v>1</v>
      </c>
      <c r="N136" s="209" t="s">
        <v>41</v>
      </c>
      <c r="O136" s="75"/>
      <c r="P136" s="210">
        <f>O136*H136</f>
        <v>0</v>
      </c>
      <c r="Q136" s="210">
        <v>0.00029999999999999997</v>
      </c>
      <c r="R136" s="210">
        <f>Q136*H136</f>
        <v>0.00059999999999999995</v>
      </c>
      <c r="S136" s="210">
        <v>0</v>
      </c>
      <c r="T136" s="211">
        <f>S136*H136</f>
        <v>0</v>
      </c>
      <c r="AR136" s="13" t="s">
        <v>237</v>
      </c>
      <c r="AT136" s="13" t="s">
        <v>124</v>
      </c>
      <c r="AU136" s="13" t="s">
        <v>80</v>
      </c>
      <c r="AY136" s="13" t="s">
        <v>122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3" t="s">
        <v>78</v>
      </c>
      <c r="BK136" s="212">
        <f>ROUND(I136*H136,2)</f>
        <v>0</v>
      </c>
      <c r="BL136" s="13" t="s">
        <v>237</v>
      </c>
      <c r="BM136" s="13" t="s">
        <v>889</v>
      </c>
    </row>
    <row r="137" s="1" customFormat="1" ht="16.5" customHeight="1">
      <c r="B137" s="34"/>
      <c r="C137" s="201" t="s">
        <v>419</v>
      </c>
      <c r="D137" s="201" t="s">
        <v>124</v>
      </c>
      <c r="E137" s="202" t="s">
        <v>890</v>
      </c>
      <c r="F137" s="203" t="s">
        <v>891</v>
      </c>
      <c r="G137" s="204" t="s">
        <v>127</v>
      </c>
      <c r="H137" s="205">
        <v>2</v>
      </c>
      <c r="I137" s="206"/>
      <c r="J137" s="207">
        <f>ROUND(I137*H137,2)</f>
        <v>0</v>
      </c>
      <c r="K137" s="203" t="s">
        <v>168</v>
      </c>
      <c r="L137" s="39"/>
      <c r="M137" s="208" t="s">
        <v>1</v>
      </c>
      <c r="N137" s="209" t="s">
        <v>41</v>
      </c>
      <c r="O137" s="75"/>
      <c r="P137" s="210">
        <f>O137*H137</f>
        <v>0</v>
      </c>
      <c r="Q137" s="210">
        <v>0.00109</v>
      </c>
      <c r="R137" s="210">
        <f>Q137*H137</f>
        <v>0.0021800000000000001</v>
      </c>
      <c r="S137" s="210">
        <v>0</v>
      </c>
      <c r="T137" s="211">
        <f>S137*H137</f>
        <v>0</v>
      </c>
      <c r="AR137" s="13" t="s">
        <v>237</v>
      </c>
      <c r="AT137" s="13" t="s">
        <v>124</v>
      </c>
      <c r="AU137" s="13" t="s">
        <v>80</v>
      </c>
      <c r="AY137" s="13" t="s">
        <v>122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3" t="s">
        <v>78</v>
      </c>
      <c r="BK137" s="212">
        <f>ROUND(I137*H137,2)</f>
        <v>0</v>
      </c>
      <c r="BL137" s="13" t="s">
        <v>237</v>
      </c>
      <c r="BM137" s="13" t="s">
        <v>892</v>
      </c>
    </row>
    <row r="138" s="1" customFormat="1" ht="16.5" customHeight="1">
      <c r="B138" s="34"/>
      <c r="C138" s="201" t="s">
        <v>87</v>
      </c>
      <c r="D138" s="201" t="s">
        <v>124</v>
      </c>
      <c r="E138" s="202" t="s">
        <v>893</v>
      </c>
      <c r="F138" s="203" t="s">
        <v>894</v>
      </c>
      <c r="G138" s="204" t="s">
        <v>867</v>
      </c>
      <c r="H138" s="205">
        <v>4</v>
      </c>
      <c r="I138" s="206"/>
      <c r="J138" s="207">
        <f>ROUND(I138*H138,2)</f>
        <v>0</v>
      </c>
      <c r="K138" s="203" t="s">
        <v>168</v>
      </c>
      <c r="L138" s="39"/>
      <c r="M138" s="208" t="s">
        <v>1</v>
      </c>
      <c r="N138" s="209" t="s">
        <v>41</v>
      </c>
      <c r="O138" s="75"/>
      <c r="P138" s="210">
        <f>O138*H138</f>
        <v>0</v>
      </c>
      <c r="Q138" s="210">
        <v>0</v>
      </c>
      <c r="R138" s="210">
        <f>Q138*H138</f>
        <v>0</v>
      </c>
      <c r="S138" s="210">
        <v>0.00156</v>
      </c>
      <c r="T138" s="211">
        <f>S138*H138</f>
        <v>0.0062399999999999999</v>
      </c>
      <c r="AR138" s="13" t="s">
        <v>237</v>
      </c>
      <c r="AT138" s="13" t="s">
        <v>124</v>
      </c>
      <c r="AU138" s="13" t="s">
        <v>80</v>
      </c>
      <c r="AY138" s="13" t="s">
        <v>122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3" t="s">
        <v>78</v>
      </c>
      <c r="BK138" s="212">
        <f>ROUND(I138*H138,2)</f>
        <v>0</v>
      </c>
      <c r="BL138" s="13" t="s">
        <v>237</v>
      </c>
      <c r="BM138" s="13" t="s">
        <v>895</v>
      </c>
    </row>
    <row r="139" s="1" customFormat="1" ht="16.5" customHeight="1">
      <c r="B139" s="34"/>
      <c r="C139" s="201" t="s">
        <v>429</v>
      </c>
      <c r="D139" s="201" t="s">
        <v>124</v>
      </c>
      <c r="E139" s="202" t="s">
        <v>896</v>
      </c>
      <c r="F139" s="203" t="s">
        <v>897</v>
      </c>
      <c r="G139" s="204" t="s">
        <v>867</v>
      </c>
      <c r="H139" s="205">
        <v>1</v>
      </c>
      <c r="I139" s="206"/>
      <c r="J139" s="207">
        <f>ROUND(I139*H139,2)</f>
        <v>0</v>
      </c>
      <c r="K139" s="203" t="s">
        <v>168</v>
      </c>
      <c r="L139" s="39"/>
      <c r="M139" s="208" t="s">
        <v>1</v>
      </c>
      <c r="N139" s="209" t="s">
        <v>41</v>
      </c>
      <c r="O139" s="75"/>
      <c r="P139" s="210">
        <f>O139*H139</f>
        <v>0</v>
      </c>
      <c r="Q139" s="210">
        <v>0.0020799999999999998</v>
      </c>
      <c r="R139" s="210">
        <f>Q139*H139</f>
        <v>0.0020799999999999998</v>
      </c>
      <c r="S139" s="210">
        <v>0</v>
      </c>
      <c r="T139" s="211">
        <f>S139*H139</f>
        <v>0</v>
      </c>
      <c r="AR139" s="13" t="s">
        <v>237</v>
      </c>
      <c r="AT139" s="13" t="s">
        <v>124</v>
      </c>
      <c r="AU139" s="13" t="s">
        <v>80</v>
      </c>
      <c r="AY139" s="13" t="s">
        <v>122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3" t="s">
        <v>78</v>
      </c>
      <c r="BK139" s="212">
        <f>ROUND(I139*H139,2)</f>
        <v>0</v>
      </c>
      <c r="BL139" s="13" t="s">
        <v>237</v>
      </c>
      <c r="BM139" s="13" t="s">
        <v>898</v>
      </c>
    </row>
    <row r="140" s="1" customFormat="1" ht="16.5" customHeight="1">
      <c r="B140" s="34"/>
      <c r="C140" s="201" t="s">
        <v>422</v>
      </c>
      <c r="D140" s="201" t="s">
        <v>124</v>
      </c>
      <c r="E140" s="202" t="s">
        <v>899</v>
      </c>
      <c r="F140" s="203" t="s">
        <v>900</v>
      </c>
      <c r="G140" s="204" t="s">
        <v>867</v>
      </c>
      <c r="H140" s="205">
        <v>1</v>
      </c>
      <c r="I140" s="206"/>
      <c r="J140" s="207">
        <f>ROUND(I140*H140,2)</f>
        <v>0</v>
      </c>
      <c r="K140" s="203" t="s">
        <v>168</v>
      </c>
      <c r="L140" s="39"/>
      <c r="M140" s="208" t="s">
        <v>1</v>
      </c>
      <c r="N140" s="209" t="s">
        <v>41</v>
      </c>
      <c r="O140" s="75"/>
      <c r="P140" s="210">
        <f>O140*H140</f>
        <v>0</v>
      </c>
      <c r="Q140" s="210">
        <v>0.0019599999999999999</v>
      </c>
      <c r="R140" s="210">
        <f>Q140*H140</f>
        <v>0.0019599999999999999</v>
      </c>
      <c r="S140" s="210">
        <v>0</v>
      </c>
      <c r="T140" s="211">
        <f>S140*H140</f>
        <v>0</v>
      </c>
      <c r="AR140" s="13" t="s">
        <v>237</v>
      </c>
      <c r="AT140" s="13" t="s">
        <v>124</v>
      </c>
      <c r="AU140" s="13" t="s">
        <v>80</v>
      </c>
      <c r="AY140" s="13" t="s">
        <v>122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3" t="s">
        <v>78</v>
      </c>
      <c r="BK140" s="212">
        <f>ROUND(I140*H140,2)</f>
        <v>0</v>
      </c>
      <c r="BL140" s="13" t="s">
        <v>237</v>
      </c>
      <c r="BM140" s="13" t="s">
        <v>901</v>
      </c>
    </row>
    <row r="141" s="1" customFormat="1" ht="16.5" customHeight="1">
      <c r="B141" s="34"/>
      <c r="C141" s="201" t="s">
        <v>435</v>
      </c>
      <c r="D141" s="201" t="s">
        <v>124</v>
      </c>
      <c r="E141" s="202" t="s">
        <v>902</v>
      </c>
      <c r="F141" s="203" t="s">
        <v>903</v>
      </c>
      <c r="G141" s="204" t="s">
        <v>867</v>
      </c>
      <c r="H141" s="205">
        <v>1</v>
      </c>
      <c r="I141" s="206"/>
      <c r="J141" s="207">
        <f>ROUND(I141*H141,2)</f>
        <v>0</v>
      </c>
      <c r="K141" s="203" t="s">
        <v>168</v>
      </c>
      <c r="L141" s="39"/>
      <c r="M141" s="208" t="s">
        <v>1</v>
      </c>
      <c r="N141" s="209" t="s">
        <v>41</v>
      </c>
      <c r="O141" s="75"/>
      <c r="P141" s="210">
        <f>O141*H141</f>
        <v>0</v>
      </c>
      <c r="Q141" s="210">
        <v>0.0018</v>
      </c>
      <c r="R141" s="210">
        <f>Q141*H141</f>
        <v>0.0018</v>
      </c>
      <c r="S141" s="210">
        <v>0</v>
      </c>
      <c r="T141" s="211">
        <f>S141*H141</f>
        <v>0</v>
      </c>
      <c r="AR141" s="13" t="s">
        <v>237</v>
      </c>
      <c r="AT141" s="13" t="s">
        <v>124</v>
      </c>
      <c r="AU141" s="13" t="s">
        <v>80</v>
      </c>
      <c r="AY141" s="13" t="s">
        <v>122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3" t="s">
        <v>78</v>
      </c>
      <c r="BK141" s="212">
        <f>ROUND(I141*H141,2)</f>
        <v>0</v>
      </c>
      <c r="BL141" s="13" t="s">
        <v>237</v>
      </c>
      <c r="BM141" s="13" t="s">
        <v>904</v>
      </c>
    </row>
    <row r="142" s="1" customFormat="1" ht="16.5" customHeight="1">
      <c r="B142" s="34"/>
      <c r="C142" s="201" t="s">
        <v>440</v>
      </c>
      <c r="D142" s="201" t="s">
        <v>124</v>
      </c>
      <c r="E142" s="202" t="s">
        <v>905</v>
      </c>
      <c r="F142" s="203" t="s">
        <v>906</v>
      </c>
      <c r="G142" s="204" t="s">
        <v>867</v>
      </c>
      <c r="H142" s="205">
        <v>2</v>
      </c>
      <c r="I142" s="206"/>
      <c r="J142" s="207">
        <f>ROUND(I142*H142,2)</f>
        <v>0</v>
      </c>
      <c r="K142" s="203" t="s">
        <v>168</v>
      </c>
      <c r="L142" s="39"/>
      <c r="M142" s="208" t="s">
        <v>1</v>
      </c>
      <c r="N142" s="209" t="s">
        <v>41</v>
      </c>
      <c r="O142" s="75"/>
      <c r="P142" s="210">
        <f>O142*H142</f>
        <v>0</v>
      </c>
      <c r="Q142" s="210">
        <v>0.0018</v>
      </c>
      <c r="R142" s="210">
        <f>Q142*H142</f>
        <v>0.0035999999999999999</v>
      </c>
      <c r="S142" s="210">
        <v>0</v>
      </c>
      <c r="T142" s="211">
        <f>S142*H142</f>
        <v>0</v>
      </c>
      <c r="AR142" s="13" t="s">
        <v>237</v>
      </c>
      <c r="AT142" s="13" t="s">
        <v>124</v>
      </c>
      <c r="AU142" s="13" t="s">
        <v>80</v>
      </c>
      <c r="AY142" s="13" t="s">
        <v>122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3" t="s">
        <v>78</v>
      </c>
      <c r="BK142" s="212">
        <f>ROUND(I142*H142,2)</f>
        <v>0</v>
      </c>
      <c r="BL142" s="13" t="s">
        <v>237</v>
      </c>
      <c r="BM142" s="13" t="s">
        <v>907</v>
      </c>
    </row>
    <row r="143" s="1" customFormat="1" ht="16.5" customHeight="1">
      <c r="B143" s="34"/>
      <c r="C143" s="201" t="s">
        <v>444</v>
      </c>
      <c r="D143" s="201" t="s">
        <v>124</v>
      </c>
      <c r="E143" s="202" t="s">
        <v>908</v>
      </c>
      <c r="F143" s="203" t="s">
        <v>909</v>
      </c>
      <c r="G143" s="204" t="s">
        <v>450</v>
      </c>
      <c r="H143" s="243"/>
      <c r="I143" s="206"/>
      <c r="J143" s="207">
        <f>ROUND(I143*H143,2)</f>
        <v>0</v>
      </c>
      <c r="K143" s="203" t="s">
        <v>168</v>
      </c>
      <c r="L143" s="39"/>
      <c r="M143" s="208" t="s">
        <v>1</v>
      </c>
      <c r="N143" s="209" t="s">
        <v>41</v>
      </c>
      <c r="O143" s="75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AR143" s="13" t="s">
        <v>237</v>
      </c>
      <c r="AT143" s="13" t="s">
        <v>124</v>
      </c>
      <c r="AU143" s="13" t="s">
        <v>80</v>
      </c>
      <c r="AY143" s="13" t="s">
        <v>122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3" t="s">
        <v>78</v>
      </c>
      <c r="BK143" s="212">
        <f>ROUND(I143*H143,2)</f>
        <v>0</v>
      </c>
      <c r="BL143" s="13" t="s">
        <v>237</v>
      </c>
      <c r="BM143" s="13" t="s">
        <v>910</v>
      </c>
    </row>
    <row r="144" s="10" customFormat="1" ht="22.8" customHeight="1">
      <c r="B144" s="185"/>
      <c r="C144" s="186"/>
      <c r="D144" s="187" t="s">
        <v>69</v>
      </c>
      <c r="E144" s="199" t="s">
        <v>696</v>
      </c>
      <c r="F144" s="199" t="s">
        <v>697</v>
      </c>
      <c r="G144" s="186"/>
      <c r="H144" s="186"/>
      <c r="I144" s="189"/>
      <c r="J144" s="200">
        <f>BK144</f>
        <v>0</v>
      </c>
      <c r="K144" s="186"/>
      <c r="L144" s="191"/>
      <c r="M144" s="192"/>
      <c r="N144" s="193"/>
      <c r="O144" s="193"/>
      <c r="P144" s="194">
        <f>SUM(P145:P148)</f>
        <v>0</v>
      </c>
      <c r="Q144" s="193"/>
      <c r="R144" s="194">
        <f>SUM(R145:R148)</f>
        <v>0.00091000000000000011</v>
      </c>
      <c r="S144" s="193"/>
      <c r="T144" s="195">
        <f>SUM(T145:T148)</f>
        <v>0</v>
      </c>
      <c r="AR144" s="196" t="s">
        <v>80</v>
      </c>
      <c r="AT144" s="197" t="s">
        <v>69</v>
      </c>
      <c r="AU144" s="197" t="s">
        <v>78</v>
      </c>
      <c r="AY144" s="196" t="s">
        <v>122</v>
      </c>
      <c r="BK144" s="198">
        <f>SUM(BK145:BK148)</f>
        <v>0</v>
      </c>
    </row>
    <row r="145" s="1" customFormat="1" ht="16.5" customHeight="1">
      <c r="B145" s="34"/>
      <c r="C145" s="201" t="s">
        <v>491</v>
      </c>
      <c r="D145" s="201" t="s">
        <v>124</v>
      </c>
      <c r="E145" s="202" t="s">
        <v>911</v>
      </c>
      <c r="F145" s="203" t="s">
        <v>912</v>
      </c>
      <c r="G145" s="204" t="s">
        <v>203</v>
      </c>
      <c r="H145" s="205">
        <v>7</v>
      </c>
      <c r="I145" s="206"/>
      <c r="J145" s="207">
        <f>ROUND(I145*H145,2)</f>
        <v>0</v>
      </c>
      <c r="K145" s="203" t="s">
        <v>168</v>
      </c>
      <c r="L145" s="39"/>
      <c r="M145" s="208" t="s">
        <v>1</v>
      </c>
      <c r="N145" s="209" t="s">
        <v>41</v>
      </c>
      <c r="O145" s="75"/>
      <c r="P145" s="210">
        <f>O145*H145</f>
        <v>0</v>
      </c>
      <c r="Q145" s="210">
        <v>2.0000000000000002E-05</v>
      </c>
      <c r="R145" s="210">
        <f>Q145*H145</f>
        <v>0.00014000000000000002</v>
      </c>
      <c r="S145" s="210">
        <v>0</v>
      </c>
      <c r="T145" s="211">
        <f>S145*H145</f>
        <v>0</v>
      </c>
      <c r="AR145" s="13" t="s">
        <v>237</v>
      </c>
      <c r="AT145" s="13" t="s">
        <v>124</v>
      </c>
      <c r="AU145" s="13" t="s">
        <v>80</v>
      </c>
      <c r="AY145" s="13" t="s">
        <v>122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3" t="s">
        <v>78</v>
      </c>
      <c r="BK145" s="212">
        <f>ROUND(I145*H145,2)</f>
        <v>0</v>
      </c>
      <c r="BL145" s="13" t="s">
        <v>237</v>
      </c>
      <c r="BM145" s="13" t="s">
        <v>913</v>
      </c>
    </row>
    <row r="146" s="1" customFormat="1" ht="16.5" customHeight="1">
      <c r="B146" s="34"/>
      <c r="C146" s="201" t="s">
        <v>495</v>
      </c>
      <c r="D146" s="201" t="s">
        <v>124</v>
      </c>
      <c r="E146" s="202" t="s">
        <v>914</v>
      </c>
      <c r="F146" s="203" t="s">
        <v>915</v>
      </c>
      <c r="G146" s="204" t="s">
        <v>203</v>
      </c>
      <c r="H146" s="205">
        <v>7</v>
      </c>
      <c r="I146" s="206"/>
      <c r="J146" s="207">
        <f>ROUND(I146*H146,2)</f>
        <v>0</v>
      </c>
      <c r="K146" s="203" t="s">
        <v>168</v>
      </c>
      <c r="L146" s="39"/>
      <c r="M146" s="208" t="s">
        <v>1</v>
      </c>
      <c r="N146" s="209" t="s">
        <v>41</v>
      </c>
      <c r="O146" s="75"/>
      <c r="P146" s="210">
        <f>O146*H146</f>
        <v>0</v>
      </c>
      <c r="Q146" s="210">
        <v>2.0000000000000002E-05</v>
      </c>
      <c r="R146" s="210">
        <f>Q146*H146</f>
        <v>0.00014000000000000002</v>
      </c>
      <c r="S146" s="210">
        <v>0</v>
      </c>
      <c r="T146" s="211">
        <f>S146*H146</f>
        <v>0</v>
      </c>
      <c r="AR146" s="13" t="s">
        <v>237</v>
      </c>
      <c r="AT146" s="13" t="s">
        <v>124</v>
      </c>
      <c r="AU146" s="13" t="s">
        <v>80</v>
      </c>
      <c r="AY146" s="13" t="s">
        <v>122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3" t="s">
        <v>78</v>
      </c>
      <c r="BK146" s="212">
        <f>ROUND(I146*H146,2)</f>
        <v>0</v>
      </c>
      <c r="BL146" s="13" t="s">
        <v>237</v>
      </c>
      <c r="BM146" s="13" t="s">
        <v>916</v>
      </c>
    </row>
    <row r="147" s="1" customFormat="1" ht="16.5" customHeight="1">
      <c r="B147" s="34"/>
      <c r="C147" s="201" t="s">
        <v>499</v>
      </c>
      <c r="D147" s="201" t="s">
        <v>124</v>
      </c>
      <c r="E147" s="202" t="s">
        <v>917</v>
      </c>
      <c r="F147" s="203" t="s">
        <v>918</v>
      </c>
      <c r="G147" s="204" t="s">
        <v>203</v>
      </c>
      <c r="H147" s="205">
        <v>7</v>
      </c>
      <c r="I147" s="206"/>
      <c r="J147" s="207">
        <f>ROUND(I147*H147,2)</f>
        <v>0</v>
      </c>
      <c r="K147" s="203" t="s">
        <v>168</v>
      </c>
      <c r="L147" s="39"/>
      <c r="M147" s="208" t="s">
        <v>1</v>
      </c>
      <c r="N147" s="209" t="s">
        <v>41</v>
      </c>
      <c r="O147" s="75"/>
      <c r="P147" s="210">
        <f>O147*H147</f>
        <v>0</v>
      </c>
      <c r="Q147" s="210">
        <v>6.0000000000000002E-05</v>
      </c>
      <c r="R147" s="210">
        <f>Q147*H147</f>
        <v>0.00042000000000000002</v>
      </c>
      <c r="S147" s="210">
        <v>0</v>
      </c>
      <c r="T147" s="211">
        <f>S147*H147</f>
        <v>0</v>
      </c>
      <c r="AR147" s="13" t="s">
        <v>237</v>
      </c>
      <c r="AT147" s="13" t="s">
        <v>124</v>
      </c>
      <c r="AU147" s="13" t="s">
        <v>80</v>
      </c>
      <c r="AY147" s="13" t="s">
        <v>122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3" t="s">
        <v>78</v>
      </c>
      <c r="BK147" s="212">
        <f>ROUND(I147*H147,2)</f>
        <v>0</v>
      </c>
      <c r="BL147" s="13" t="s">
        <v>237</v>
      </c>
      <c r="BM147" s="13" t="s">
        <v>919</v>
      </c>
    </row>
    <row r="148" s="1" customFormat="1" ht="16.5" customHeight="1">
      <c r="B148" s="34"/>
      <c r="C148" s="201" t="s">
        <v>503</v>
      </c>
      <c r="D148" s="201" t="s">
        <v>124</v>
      </c>
      <c r="E148" s="202" t="s">
        <v>920</v>
      </c>
      <c r="F148" s="203" t="s">
        <v>921</v>
      </c>
      <c r="G148" s="204" t="s">
        <v>203</v>
      </c>
      <c r="H148" s="205">
        <v>7</v>
      </c>
      <c r="I148" s="206"/>
      <c r="J148" s="207">
        <f>ROUND(I148*H148,2)</f>
        <v>0</v>
      </c>
      <c r="K148" s="203" t="s">
        <v>168</v>
      </c>
      <c r="L148" s="39"/>
      <c r="M148" s="213" t="s">
        <v>1</v>
      </c>
      <c r="N148" s="214" t="s">
        <v>41</v>
      </c>
      <c r="O148" s="215"/>
      <c r="P148" s="216">
        <f>O148*H148</f>
        <v>0</v>
      </c>
      <c r="Q148" s="216">
        <v>3.0000000000000001E-05</v>
      </c>
      <c r="R148" s="216">
        <f>Q148*H148</f>
        <v>0.00021000000000000001</v>
      </c>
      <c r="S148" s="216">
        <v>0</v>
      </c>
      <c r="T148" s="217">
        <f>S148*H148</f>
        <v>0</v>
      </c>
      <c r="AR148" s="13" t="s">
        <v>237</v>
      </c>
      <c r="AT148" s="13" t="s">
        <v>124</v>
      </c>
      <c r="AU148" s="13" t="s">
        <v>80</v>
      </c>
      <c r="AY148" s="13" t="s">
        <v>122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3" t="s">
        <v>78</v>
      </c>
      <c r="BK148" s="212">
        <f>ROUND(I148*H148,2)</f>
        <v>0</v>
      </c>
      <c r="BL148" s="13" t="s">
        <v>237</v>
      </c>
      <c r="BM148" s="13" t="s">
        <v>922</v>
      </c>
    </row>
    <row r="149" s="1" customFormat="1" ht="6.96" customHeight="1">
      <c r="B149" s="53"/>
      <c r="C149" s="54"/>
      <c r="D149" s="54"/>
      <c r="E149" s="54"/>
      <c r="F149" s="54"/>
      <c r="G149" s="54"/>
      <c r="H149" s="54"/>
      <c r="I149" s="151"/>
      <c r="J149" s="54"/>
      <c r="K149" s="54"/>
      <c r="L149" s="39"/>
    </row>
  </sheetData>
  <sheetProtection sheet="1" autoFilter="0" formatColumns="0" formatRows="0" objects="1" scenarios="1" spinCount="100000" saltValue="ZXKkOz+dPn1U1stAlCMM3myHbMqAMsQU3fTJiWcFSXbRr/ocHegqXB8vJJvP0fr5eyOfyjapImtKQIBNice0BA==" hashValue="VoL0D3H8H37aF7jxeFj/VTjl8JOjXSxLdp6QZ74Yl6G8Y1wpjdQ+GQm8Cj5S0X847AOQvyUZKUAvUjhE3Dhadw==" algorithmName="SHA-512" password="CC35"/>
  <autoFilter ref="C87:K148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0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92</v>
      </c>
    </row>
    <row r="3" ht="6.96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6"/>
      <c r="AT3" s="13" t="s">
        <v>80</v>
      </c>
    </row>
    <row r="4" ht="24.96" customHeight="1">
      <c r="B4" s="16"/>
      <c r="D4" s="124" t="s">
        <v>96</v>
      </c>
      <c r="L4" s="16"/>
      <c r="M4" s="20" t="s">
        <v>10</v>
      </c>
      <c r="AT4" s="13" t="s">
        <v>4</v>
      </c>
    </row>
    <row r="5" ht="6.96" customHeight="1">
      <c r="B5" s="16"/>
      <c r="L5" s="16"/>
    </row>
    <row r="6" ht="12" customHeight="1">
      <c r="B6" s="16"/>
      <c r="D6" s="125" t="s">
        <v>16</v>
      </c>
      <c r="L6" s="16"/>
    </row>
    <row r="7" ht="16.5" customHeight="1">
      <c r="B7" s="16"/>
      <c r="E7" s="126" t="str">
        <f>'Rekapitulace stavby'!K6</f>
        <v>MŠ Alšova - stavební úprava hospodářského pavilovu</v>
      </c>
      <c r="F7" s="125"/>
      <c r="G7" s="125"/>
      <c r="H7" s="125"/>
      <c r="L7" s="16"/>
    </row>
    <row r="8" s="1" customFormat="1" ht="12" customHeight="1">
      <c r="B8" s="39"/>
      <c r="D8" s="125" t="s">
        <v>97</v>
      </c>
      <c r="I8" s="127"/>
      <c r="L8" s="39"/>
    </row>
    <row r="9" s="1" customFormat="1" ht="36.96" customHeight="1">
      <c r="B9" s="39"/>
      <c r="E9" s="128" t="s">
        <v>923</v>
      </c>
      <c r="F9" s="1"/>
      <c r="G9" s="1"/>
      <c r="H9" s="1"/>
      <c r="I9" s="127"/>
      <c r="L9" s="39"/>
    </row>
    <row r="10" s="1" customFormat="1">
      <c r="B10" s="39"/>
      <c r="I10" s="127"/>
      <c r="L10" s="39"/>
    </row>
    <row r="11" s="1" customFormat="1" ht="12" customHeight="1">
      <c r="B11" s="39"/>
      <c r="D11" s="125" t="s">
        <v>18</v>
      </c>
      <c r="F11" s="13" t="s">
        <v>1</v>
      </c>
      <c r="I11" s="129" t="s">
        <v>19</v>
      </c>
      <c r="J11" s="13" t="s">
        <v>1</v>
      </c>
      <c r="L11" s="39"/>
    </row>
    <row r="12" s="1" customFormat="1" ht="12" customHeight="1">
      <c r="B12" s="39"/>
      <c r="D12" s="125" t="s">
        <v>20</v>
      </c>
      <c r="F12" s="13" t="s">
        <v>21</v>
      </c>
      <c r="I12" s="129" t="s">
        <v>22</v>
      </c>
      <c r="J12" s="130" t="str">
        <f>'Rekapitulace stavby'!AN8</f>
        <v>3. 2. 2019</v>
      </c>
      <c r="L12" s="39"/>
    </row>
    <row r="13" s="1" customFormat="1" ht="10.8" customHeight="1">
      <c r="B13" s="39"/>
      <c r="I13" s="127"/>
      <c r="L13" s="39"/>
    </row>
    <row r="14" s="1" customFormat="1" ht="12" customHeight="1">
      <c r="B14" s="39"/>
      <c r="D14" s="125" t="s">
        <v>24</v>
      </c>
      <c r="I14" s="129" t="s">
        <v>25</v>
      </c>
      <c r="J14" s="13" t="s">
        <v>1</v>
      </c>
      <c r="L14" s="39"/>
    </row>
    <row r="15" s="1" customFormat="1" ht="18" customHeight="1">
      <c r="B15" s="39"/>
      <c r="E15" s="13" t="s">
        <v>26</v>
      </c>
      <c r="I15" s="129" t="s">
        <v>27</v>
      </c>
      <c r="J15" s="13" t="s">
        <v>1</v>
      </c>
      <c r="L15" s="39"/>
    </row>
    <row r="16" s="1" customFormat="1" ht="6.96" customHeight="1">
      <c r="B16" s="39"/>
      <c r="I16" s="127"/>
      <c r="L16" s="39"/>
    </row>
    <row r="17" s="1" customFormat="1" ht="12" customHeight="1">
      <c r="B17" s="39"/>
      <c r="D17" s="125" t="s">
        <v>28</v>
      </c>
      <c r="I17" s="129" t="s">
        <v>25</v>
      </c>
      <c r="J17" s="29" t="str">
        <f>'Rekapitulace stavby'!AN13</f>
        <v>Vyplň údaj</v>
      </c>
      <c r="L17" s="39"/>
    </row>
    <row r="18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9" t="s">
        <v>27</v>
      </c>
      <c r="J18" s="29" t="str">
        <f>'Rekapitulace stavby'!AN14</f>
        <v>Vyplň údaj</v>
      </c>
      <c r="L18" s="39"/>
    </row>
    <row r="19" s="1" customFormat="1" ht="6.96" customHeight="1">
      <c r="B19" s="39"/>
      <c r="I19" s="127"/>
      <c r="L19" s="39"/>
    </row>
    <row r="20" s="1" customFormat="1" ht="12" customHeight="1">
      <c r="B20" s="39"/>
      <c r="D20" s="125" t="s">
        <v>30</v>
      </c>
      <c r="I20" s="129" t="s">
        <v>25</v>
      </c>
      <c r="J20" s="13" t="s">
        <v>1</v>
      </c>
      <c r="L20" s="39"/>
    </row>
    <row r="21" s="1" customFormat="1" ht="18" customHeight="1">
      <c r="B21" s="39"/>
      <c r="E21" s="13" t="s">
        <v>31</v>
      </c>
      <c r="I21" s="129" t="s">
        <v>27</v>
      </c>
      <c r="J21" s="13" t="s">
        <v>1</v>
      </c>
      <c r="L21" s="39"/>
    </row>
    <row r="22" s="1" customFormat="1" ht="6.96" customHeight="1">
      <c r="B22" s="39"/>
      <c r="I22" s="127"/>
      <c r="L22" s="39"/>
    </row>
    <row r="23" s="1" customFormat="1" ht="12" customHeight="1">
      <c r="B23" s="39"/>
      <c r="D23" s="125" t="s">
        <v>33</v>
      </c>
      <c r="I23" s="129" t="s">
        <v>25</v>
      </c>
      <c r="J23" s="13" t="s">
        <v>1</v>
      </c>
      <c r="L23" s="39"/>
    </row>
    <row r="24" s="1" customFormat="1" ht="18" customHeight="1">
      <c r="B24" s="39"/>
      <c r="E24" s="13" t="s">
        <v>34</v>
      </c>
      <c r="I24" s="129" t="s">
        <v>27</v>
      </c>
      <c r="J24" s="13" t="s">
        <v>1</v>
      </c>
      <c r="L24" s="39"/>
    </row>
    <row r="25" s="1" customFormat="1" ht="6.96" customHeight="1">
      <c r="B25" s="39"/>
      <c r="I25" s="127"/>
      <c r="L25" s="39"/>
    </row>
    <row r="26" s="1" customFormat="1" ht="12" customHeight="1">
      <c r="B26" s="39"/>
      <c r="D26" s="125" t="s">
        <v>35</v>
      </c>
      <c r="I26" s="127"/>
      <c r="L26" s="39"/>
    </row>
    <row r="27" s="6" customFormat="1" ht="16.5" customHeight="1">
      <c r="B27" s="131"/>
      <c r="E27" s="132" t="s">
        <v>1</v>
      </c>
      <c r="F27" s="132"/>
      <c r="G27" s="132"/>
      <c r="H27" s="132"/>
      <c r="I27" s="133"/>
      <c r="L27" s="131"/>
    </row>
    <row r="28" s="1" customFormat="1" ht="6.96" customHeight="1">
      <c r="B28" s="39"/>
      <c r="I28" s="127"/>
      <c r="L28" s="39"/>
    </row>
    <row r="29" s="1" customFormat="1" ht="6.96" customHeight="1">
      <c r="B29" s="39"/>
      <c r="D29" s="67"/>
      <c r="E29" s="67"/>
      <c r="F29" s="67"/>
      <c r="G29" s="67"/>
      <c r="H29" s="67"/>
      <c r="I29" s="134"/>
      <c r="J29" s="67"/>
      <c r="K29" s="67"/>
      <c r="L29" s="39"/>
    </row>
    <row r="30" s="1" customFormat="1" ht="25.44" customHeight="1">
      <c r="B30" s="39"/>
      <c r="D30" s="135" t="s">
        <v>36</v>
      </c>
      <c r="I30" s="127"/>
      <c r="J30" s="136">
        <f>ROUND(J83, 2)</f>
        <v>0</v>
      </c>
      <c r="L30" s="39"/>
    </row>
    <row r="31" s="1" customFormat="1" ht="6.96" customHeight="1">
      <c r="B31" s="39"/>
      <c r="D31" s="67"/>
      <c r="E31" s="67"/>
      <c r="F31" s="67"/>
      <c r="G31" s="67"/>
      <c r="H31" s="67"/>
      <c r="I31" s="134"/>
      <c r="J31" s="67"/>
      <c r="K31" s="67"/>
      <c r="L31" s="39"/>
    </row>
    <row r="32" s="1" customFormat="1" ht="14.4" customHeight="1">
      <c r="B32" s="39"/>
      <c r="F32" s="137" t="s">
        <v>38</v>
      </c>
      <c r="I32" s="138" t="s">
        <v>37</v>
      </c>
      <c r="J32" s="137" t="s">
        <v>39</v>
      </c>
      <c r="L32" s="39"/>
    </row>
    <row r="33" s="1" customFormat="1" ht="14.4" customHeight="1">
      <c r="B33" s="39"/>
      <c r="D33" s="125" t="s">
        <v>40</v>
      </c>
      <c r="E33" s="125" t="s">
        <v>41</v>
      </c>
      <c r="F33" s="139">
        <f>ROUND((SUM(BE83:BE103)),  2)</f>
        <v>0</v>
      </c>
      <c r="I33" s="140">
        <v>0.20999999999999999</v>
      </c>
      <c r="J33" s="139">
        <f>ROUND(((SUM(BE83:BE103))*I33),  2)</f>
        <v>0</v>
      </c>
      <c r="L33" s="39"/>
    </row>
    <row r="34" s="1" customFormat="1" ht="14.4" customHeight="1">
      <c r="B34" s="39"/>
      <c r="E34" s="125" t="s">
        <v>42</v>
      </c>
      <c r="F34" s="139">
        <f>ROUND((SUM(BF83:BF103)),  2)</f>
        <v>0</v>
      </c>
      <c r="I34" s="140">
        <v>0.14999999999999999</v>
      </c>
      <c r="J34" s="139">
        <f>ROUND(((SUM(BF83:BF103))*I34),  2)</f>
        <v>0</v>
      </c>
      <c r="L34" s="39"/>
    </row>
    <row r="35" hidden="1" s="1" customFormat="1" ht="14.4" customHeight="1">
      <c r="B35" s="39"/>
      <c r="E35" s="125" t="s">
        <v>43</v>
      </c>
      <c r="F35" s="139">
        <f>ROUND((SUM(BG83:BG103)),  2)</f>
        <v>0</v>
      </c>
      <c r="I35" s="140">
        <v>0.20999999999999999</v>
      </c>
      <c r="J35" s="139">
        <f>0</f>
        <v>0</v>
      </c>
      <c r="L35" s="39"/>
    </row>
    <row r="36" hidden="1" s="1" customFormat="1" ht="14.4" customHeight="1">
      <c r="B36" s="39"/>
      <c r="E36" s="125" t="s">
        <v>44</v>
      </c>
      <c r="F36" s="139">
        <f>ROUND((SUM(BH83:BH103)),  2)</f>
        <v>0</v>
      </c>
      <c r="I36" s="140">
        <v>0.14999999999999999</v>
      </c>
      <c r="J36" s="139">
        <f>0</f>
        <v>0</v>
      </c>
      <c r="L36" s="39"/>
    </row>
    <row r="37" hidden="1" s="1" customFormat="1" ht="14.4" customHeight="1">
      <c r="B37" s="39"/>
      <c r="E37" s="125" t="s">
        <v>45</v>
      </c>
      <c r="F37" s="139">
        <f>ROUND((SUM(BI83:BI103)),  2)</f>
        <v>0</v>
      </c>
      <c r="I37" s="140">
        <v>0</v>
      </c>
      <c r="J37" s="139">
        <f>0</f>
        <v>0</v>
      </c>
      <c r="L37" s="39"/>
    </row>
    <row r="38" s="1" customFormat="1" ht="6.96" customHeight="1">
      <c r="B38" s="39"/>
      <c r="I38" s="127"/>
      <c r="L38" s="39"/>
    </row>
    <row r="39" s="1" customFormat="1" ht="25.44" customHeight="1">
      <c r="B39" s="39"/>
      <c r="C39" s="141"/>
      <c r="D39" s="142" t="s">
        <v>46</v>
      </c>
      <c r="E39" s="143"/>
      <c r="F39" s="143"/>
      <c r="G39" s="144" t="s">
        <v>47</v>
      </c>
      <c r="H39" s="145" t="s">
        <v>48</v>
      </c>
      <c r="I39" s="146"/>
      <c r="J39" s="147">
        <f>SUM(J30:J37)</f>
        <v>0</v>
      </c>
      <c r="K39" s="148"/>
      <c r="L39" s="39"/>
    </row>
    <row r="40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39"/>
    </row>
    <row r="44" s="1" customFormat="1" ht="6.96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39"/>
    </row>
    <row r="45" s="1" customFormat="1" ht="24.96" customHeight="1">
      <c r="B45" s="34"/>
      <c r="C45" s="19" t="s">
        <v>99</v>
      </c>
      <c r="D45" s="35"/>
      <c r="E45" s="35"/>
      <c r="F45" s="35"/>
      <c r="G45" s="35"/>
      <c r="H45" s="35"/>
      <c r="I45" s="127"/>
      <c r="J45" s="35"/>
      <c r="K45" s="35"/>
      <c r="L45" s="39"/>
    </row>
    <row r="46" s="1" customFormat="1" ht="6.96" customHeight="1">
      <c r="B46" s="34"/>
      <c r="C46" s="35"/>
      <c r="D46" s="35"/>
      <c r="E46" s="35"/>
      <c r="F46" s="35"/>
      <c r="G46" s="35"/>
      <c r="H46" s="35"/>
      <c r="I46" s="127"/>
      <c r="J46" s="35"/>
      <c r="K46" s="35"/>
      <c r="L46" s="39"/>
    </row>
    <row r="47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7"/>
      <c r="J47" s="35"/>
      <c r="K47" s="35"/>
      <c r="L47" s="39"/>
    </row>
    <row r="48" s="1" customFormat="1" ht="16.5" customHeight="1">
      <c r="B48" s="34"/>
      <c r="C48" s="35"/>
      <c r="D48" s="35"/>
      <c r="E48" s="155" t="str">
        <f>E7</f>
        <v>MŠ Alšova - stavební úprava hospodářského pavilovu</v>
      </c>
      <c r="F48" s="28"/>
      <c r="G48" s="28"/>
      <c r="H48" s="28"/>
      <c r="I48" s="127"/>
      <c r="J48" s="35"/>
      <c r="K48" s="35"/>
      <c r="L48" s="39"/>
    </row>
    <row r="49" s="1" customFormat="1" ht="12" customHeight="1">
      <c r="B49" s="34"/>
      <c r="C49" s="28" t="s">
        <v>97</v>
      </c>
      <c r="D49" s="35"/>
      <c r="E49" s="35"/>
      <c r="F49" s="35"/>
      <c r="G49" s="35"/>
      <c r="H49" s="35"/>
      <c r="I49" s="127"/>
      <c r="J49" s="35"/>
      <c r="K49" s="35"/>
      <c r="L49" s="39"/>
    </row>
    <row r="50" s="1" customFormat="1" ht="16.5" customHeight="1">
      <c r="B50" s="34"/>
      <c r="C50" s="35"/>
      <c r="D50" s="35"/>
      <c r="E50" s="60" t="str">
        <f>E9</f>
        <v>40 - UT</v>
      </c>
      <c r="F50" s="35"/>
      <c r="G50" s="35"/>
      <c r="H50" s="35"/>
      <c r="I50" s="127"/>
      <c r="J50" s="35"/>
      <c r="K50" s="35"/>
      <c r="L50" s="39"/>
    </row>
    <row r="51" s="1" customFormat="1" ht="6.96" customHeight="1">
      <c r="B51" s="34"/>
      <c r="C51" s="35"/>
      <c r="D51" s="35"/>
      <c r="E51" s="35"/>
      <c r="F51" s="35"/>
      <c r="G51" s="35"/>
      <c r="H51" s="35"/>
      <c r="I51" s="127"/>
      <c r="J51" s="35"/>
      <c r="K51" s="35"/>
      <c r="L51" s="39"/>
    </row>
    <row r="52" s="1" customFormat="1" ht="12" customHeight="1">
      <c r="B52" s="34"/>
      <c r="C52" s="28" t="s">
        <v>20</v>
      </c>
      <c r="D52" s="35"/>
      <c r="E52" s="35"/>
      <c r="F52" s="23" t="str">
        <f>F12</f>
        <v>Sokolov</v>
      </c>
      <c r="G52" s="35"/>
      <c r="H52" s="35"/>
      <c r="I52" s="129" t="s">
        <v>22</v>
      </c>
      <c r="J52" s="63" t="str">
        <f>IF(J12="","",J12)</f>
        <v>3. 2. 2019</v>
      </c>
      <c r="K52" s="35"/>
      <c r="L52" s="39"/>
    </row>
    <row r="53" s="1" customFormat="1" ht="6.96" customHeight="1">
      <c r="B53" s="34"/>
      <c r="C53" s="35"/>
      <c r="D53" s="35"/>
      <c r="E53" s="35"/>
      <c r="F53" s="35"/>
      <c r="G53" s="35"/>
      <c r="H53" s="35"/>
      <c r="I53" s="127"/>
      <c r="J53" s="35"/>
      <c r="K53" s="35"/>
      <c r="L53" s="39"/>
    </row>
    <row r="54" s="1" customFormat="1" ht="13.65" customHeight="1">
      <c r="B54" s="34"/>
      <c r="C54" s="28" t="s">
        <v>24</v>
      </c>
      <c r="D54" s="35"/>
      <c r="E54" s="35"/>
      <c r="F54" s="23" t="str">
        <f>E15</f>
        <v>Město Sokolov</v>
      </c>
      <c r="G54" s="35"/>
      <c r="H54" s="35"/>
      <c r="I54" s="129" t="s">
        <v>30</v>
      </c>
      <c r="J54" s="32" t="str">
        <f>E21</f>
        <v>Pařízek Petr</v>
      </c>
      <c r="K54" s="35"/>
      <c r="L54" s="39"/>
    </row>
    <row r="55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9" t="s">
        <v>33</v>
      </c>
      <c r="J55" s="32" t="str">
        <f>E24</f>
        <v>Milan Hájek</v>
      </c>
      <c r="K55" s="35"/>
      <c r="L55" s="39"/>
    </row>
    <row r="56" s="1" customFormat="1" ht="10.32" customHeight="1">
      <c r="B56" s="34"/>
      <c r="C56" s="35"/>
      <c r="D56" s="35"/>
      <c r="E56" s="35"/>
      <c r="F56" s="35"/>
      <c r="G56" s="35"/>
      <c r="H56" s="35"/>
      <c r="I56" s="127"/>
      <c r="J56" s="35"/>
      <c r="K56" s="35"/>
      <c r="L56" s="39"/>
    </row>
    <row r="57" s="1" customFormat="1" ht="29.28" customHeight="1">
      <c r="B57" s="34"/>
      <c r="C57" s="156" t="s">
        <v>100</v>
      </c>
      <c r="D57" s="157"/>
      <c r="E57" s="157"/>
      <c r="F57" s="157"/>
      <c r="G57" s="157"/>
      <c r="H57" s="157"/>
      <c r="I57" s="158"/>
      <c r="J57" s="159" t="s">
        <v>101</v>
      </c>
      <c r="K57" s="157"/>
      <c r="L57" s="39"/>
    </row>
    <row r="58" s="1" customFormat="1" ht="10.32" customHeight="1">
      <c r="B58" s="34"/>
      <c r="C58" s="35"/>
      <c r="D58" s="35"/>
      <c r="E58" s="35"/>
      <c r="F58" s="35"/>
      <c r="G58" s="35"/>
      <c r="H58" s="35"/>
      <c r="I58" s="127"/>
      <c r="J58" s="35"/>
      <c r="K58" s="35"/>
      <c r="L58" s="39"/>
    </row>
    <row r="59" s="1" customFormat="1" ht="22.8" customHeight="1">
      <c r="B59" s="34"/>
      <c r="C59" s="160" t="s">
        <v>102</v>
      </c>
      <c r="D59" s="35"/>
      <c r="E59" s="35"/>
      <c r="F59" s="35"/>
      <c r="G59" s="35"/>
      <c r="H59" s="35"/>
      <c r="I59" s="127"/>
      <c r="J59" s="94">
        <f>J83</f>
        <v>0</v>
      </c>
      <c r="K59" s="35"/>
      <c r="L59" s="39"/>
      <c r="AU59" s="13" t="s">
        <v>103</v>
      </c>
    </row>
    <row r="60" s="7" customFormat="1" ht="24.96" customHeight="1">
      <c r="B60" s="161"/>
      <c r="C60" s="162"/>
      <c r="D60" s="163" t="s">
        <v>156</v>
      </c>
      <c r="E60" s="164"/>
      <c r="F60" s="164"/>
      <c r="G60" s="164"/>
      <c r="H60" s="164"/>
      <c r="I60" s="165"/>
      <c r="J60" s="166">
        <f>J84</f>
        <v>0</v>
      </c>
      <c r="K60" s="162"/>
      <c r="L60" s="167"/>
    </row>
    <row r="61" s="8" customFormat="1" ht="19.92" customHeight="1">
      <c r="B61" s="168"/>
      <c r="C61" s="169"/>
      <c r="D61" s="170" t="s">
        <v>924</v>
      </c>
      <c r="E61" s="171"/>
      <c r="F61" s="171"/>
      <c r="G61" s="171"/>
      <c r="H61" s="171"/>
      <c r="I61" s="172"/>
      <c r="J61" s="173">
        <f>J85</f>
        <v>0</v>
      </c>
      <c r="K61" s="169"/>
      <c r="L61" s="174"/>
    </row>
    <row r="62" s="8" customFormat="1" ht="19.92" customHeight="1">
      <c r="B62" s="168"/>
      <c r="C62" s="169"/>
      <c r="D62" s="170" t="s">
        <v>925</v>
      </c>
      <c r="E62" s="171"/>
      <c r="F62" s="171"/>
      <c r="G62" s="171"/>
      <c r="H62" s="171"/>
      <c r="I62" s="172"/>
      <c r="J62" s="173">
        <f>J90</f>
        <v>0</v>
      </c>
      <c r="K62" s="169"/>
      <c r="L62" s="174"/>
    </row>
    <row r="63" s="8" customFormat="1" ht="19.92" customHeight="1">
      <c r="B63" s="168"/>
      <c r="C63" s="169"/>
      <c r="D63" s="170" t="s">
        <v>926</v>
      </c>
      <c r="E63" s="171"/>
      <c r="F63" s="171"/>
      <c r="G63" s="171"/>
      <c r="H63" s="171"/>
      <c r="I63" s="172"/>
      <c r="J63" s="173">
        <f>J95</f>
        <v>0</v>
      </c>
      <c r="K63" s="169"/>
      <c r="L63" s="174"/>
    </row>
    <row r="64" s="1" customFormat="1" ht="21.84" customHeight="1">
      <c r="B64" s="34"/>
      <c r="C64" s="35"/>
      <c r="D64" s="35"/>
      <c r="E64" s="35"/>
      <c r="F64" s="35"/>
      <c r="G64" s="35"/>
      <c r="H64" s="35"/>
      <c r="I64" s="127"/>
      <c r="J64" s="35"/>
      <c r="K64" s="35"/>
      <c r="L64" s="39"/>
    </row>
    <row r="65" s="1" customFormat="1" ht="6.96" customHeight="1">
      <c r="B65" s="53"/>
      <c r="C65" s="54"/>
      <c r="D65" s="54"/>
      <c r="E65" s="54"/>
      <c r="F65" s="54"/>
      <c r="G65" s="54"/>
      <c r="H65" s="54"/>
      <c r="I65" s="151"/>
      <c r="J65" s="54"/>
      <c r="K65" s="54"/>
      <c r="L65" s="39"/>
    </row>
    <row r="69" s="1" customFormat="1" ht="6.96" customHeight="1">
      <c r="B69" s="55"/>
      <c r="C69" s="56"/>
      <c r="D69" s="56"/>
      <c r="E69" s="56"/>
      <c r="F69" s="56"/>
      <c r="G69" s="56"/>
      <c r="H69" s="56"/>
      <c r="I69" s="154"/>
      <c r="J69" s="56"/>
      <c r="K69" s="56"/>
      <c r="L69" s="39"/>
    </row>
    <row r="70" s="1" customFormat="1" ht="24.96" customHeight="1">
      <c r="B70" s="34"/>
      <c r="C70" s="19" t="s">
        <v>106</v>
      </c>
      <c r="D70" s="35"/>
      <c r="E70" s="35"/>
      <c r="F70" s="35"/>
      <c r="G70" s="35"/>
      <c r="H70" s="35"/>
      <c r="I70" s="127"/>
      <c r="J70" s="35"/>
      <c r="K70" s="35"/>
      <c r="L70" s="39"/>
    </row>
    <row r="71" s="1" customFormat="1" ht="6.96" customHeight="1">
      <c r="B71" s="34"/>
      <c r="C71" s="35"/>
      <c r="D71" s="35"/>
      <c r="E71" s="35"/>
      <c r="F71" s="35"/>
      <c r="G71" s="35"/>
      <c r="H71" s="35"/>
      <c r="I71" s="127"/>
      <c r="J71" s="35"/>
      <c r="K71" s="35"/>
      <c r="L71" s="39"/>
    </row>
    <row r="7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27"/>
      <c r="J72" s="35"/>
      <c r="K72" s="35"/>
      <c r="L72" s="39"/>
    </row>
    <row r="73" s="1" customFormat="1" ht="16.5" customHeight="1">
      <c r="B73" s="34"/>
      <c r="C73" s="35"/>
      <c r="D73" s="35"/>
      <c r="E73" s="155" t="str">
        <f>E7</f>
        <v>MŠ Alšova - stavební úprava hospodářského pavilovu</v>
      </c>
      <c r="F73" s="28"/>
      <c r="G73" s="28"/>
      <c r="H73" s="28"/>
      <c r="I73" s="127"/>
      <c r="J73" s="35"/>
      <c r="K73" s="35"/>
      <c r="L73" s="39"/>
    </row>
    <row r="74" s="1" customFormat="1" ht="12" customHeight="1">
      <c r="B74" s="34"/>
      <c r="C74" s="28" t="s">
        <v>97</v>
      </c>
      <c r="D74" s="35"/>
      <c r="E74" s="35"/>
      <c r="F74" s="35"/>
      <c r="G74" s="35"/>
      <c r="H74" s="35"/>
      <c r="I74" s="127"/>
      <c r="J74" s="35"/>
      <c r="K74" s="35"/>
      <c r="L74" s="39"/>
    </row>
    <row r="75" s="1" customFormat="1" ht="16.5" customHeight="1">
      <c r="B75" s="34"/>
      <c r="C75" s="35"/>
      <c r="D75" s="35"/>
      <c r="E75" s="60" t="str">
        <f>E9</f>
        <v>40 - UT</v>
      </c>
      <c r="F75" s="35"/>
      <c r="G75" s="35"/>
      <c r="H75" s="35"/>
      <c r="I75" s="127"/>
      <c r="J75" s="35"/>
      <c r="K75" s="35"/>
      <c r="L75" s="39"/>
    </row>
    <row r="76" s="1" customFormat="1" ht="6.96" customHeight="1">
      <c r="B76" s="34"/>
      <c r="C76" s="35"/>
      <c r="D76" s="35"/>
      <c r="E76" s="35"/>
      <c r="F76" s="35"/>
      <c r="G76" s="35"/>
      <c r="H76" s="35"/>
      <c r="I76" s="127"/>
      <c r="J76" s="35"/>
      <c r="K76" s="35"/>
      <c r="L76" s="39"/>
    </row>
    <row r="77" s="1" customFormat="1" ht="12" customHeight="1">
      <c r="B77" s="34"/>
      <c r="C77" s="28" t="s">
        <v>20</v>
      </c>
      <c r="D77" s="35"/>
      <c r="E77" s="35"/>
      <c r="F77" s="23" t="str">
        <f>F12</f>
        <v>Sokolov</v>
      </c>
      <c r="G77" s="35"/>
      <c r="H77" s="35"/>
      <c r="I77" s="129" t="s">
        <v>22</v>
      </c>
      <c r="J77" s="63" t="str">
        <f>IF(J12="","",J12)</f>
        <v>3. 2. 2019</v>
      </c>
      <c r="K77" s="35"/>
      <c r="L77" s="39"/>
    </row>
    <row r="78" s="1" customFormat="1" ht="6.96" customHeight="1">
      <c r="B78" s="34"/>
      <c r="C78" s="35"/>
      <c r="D78" s="35"/>
      <c r="E78" s="35"/>
      <c r="F78" s="35"/>
      <c r="G78" s="35"/>
      <c r="H78" s="35"/>
      <c r="I78" s="127"/>
      <c r="J78" s="35"/>
      <c r="K78" s="35"/>
      <c r="L78" s="39"/>
    </row>
    <row r="79" s="1" customFormat="1" ht="13.65" customHeight="1">
      <c r="B79" s="34"/>
      <c r="C79" s="28" t="s">
        <v>24</v>
      </c>
      <c r="D79" s="35"/>
      <c r="E79" s="35"/>
      <c r="F79" s="23" t="str">
        <f>E15</f>
        <v>Město Sokolov</v>
      </c>
      <c r="G79" s="35"/>
      <c r="H79" s="35"/>
      <c r="I79" s="129" t="s">
        <v>30</v>
      </c>
      <c r="J79" s="32" t="str">
        <f>E21</f>
        <v>Pařízek Petr</v>
      </c>
      <c r="K79" s="35"/>
      <c r="L79" s="39"/>
    </row>
    <row r="80" s="1" customFormat="1" ht="13.65" customHeight="1">
      <c r="B80" s="34"/>
      <c r="C80" s="28" t="s">
        <v>28</v>
      </c>
      <c r="D80" s="35"/>
      <c r="E80" s="35"/>
      <c r="F80" s="23" t="str">
        <f>IF(E18="","",E18)</f>
        <v>Vyplň údaj</v>
      </c>
      <c r="G80" s="35"/>
      <c r="H80" s="35"/>
      <c r="I80" s="129" t="s">
        <v>33</v>
      </c>
      <c r="J80" s="32" t="str">
        <f>E24</f>
        <v>Milan Hájek</v>
      </c>
      <c r="K80" s="35"/>
      <c r="L80" s="39"/>
    </row>
    <row r="81" s="1" customFormat="1" ht="10.32" customHeight="1">
      <c r="B81" s="34"/>
      <c r="C81" s="35"/>
      <c r="D81" s="35"/>
      <c r="E81" s="35"/>
      <c r="F81" s="35"/>
      <c r="G81" s="35"/>
      <c r="H81" s="35"/>
      <c r="I81" s="127"/>
      <c r="J81" s="35"/>
      <c r="K81" s="35"/>
      <c r="L81" s="39"/>
    </row>
    <row r="82" s="9" customFormat="1" ht="29.28" customHeight="1">
      <c r="B82" s="175"/>
      <c r="C82" s="176" t="s">
        <v>107</v>
      </c>
      <c r="D82" s="177" t="s">
        <v>55</v>
      </c>
      <c r="E82" s="177" t="s">
        <v>51</v>
      </c>
      <c r="F82" s="177" t="s">
        <v>52</v>
      </c>
      <c r="G82" s="177" t="s">
        <v>108</v>
      </c>
      <c r="H82" s="177" t="s">
        <v>109</v>
      </c>
      <c r="I82" s="178" t="s">
        <v>110</v>
      </c>
      <c r="J82" s="177" t="s">
        <v>101</v>
      </c>
      <c r="K82" s="179" t="s">
        <v>111</v>
      </c>
      <c r="L82" s="180"/>
      <c r="M82" s="84" t="s">
        <v>1</v>
      </c>
      <c r="N82" s="85" t="s">
        <v>40</v>
      </c>
      <c r="O82" s="85" t="s">
        <v>112</v>
      </c>
      <c r="P82" s="85" t="s">
        <v>113</v>
      </c>
      <c r="Q82" s="85" t="s">
        <v>114</v>
      </c>
      <c r="R82" s="85" t="s">
        <v>115</v>
      </c>
      <c r="S82" s="85" t="s">
        <v>116</v>
      </c>
      <c r="T82" s="86" t="s">
        <v>117</v>
      </c>
    </row>
    <row r="83" s="1" customFormat="1" ht="22.8" customHeight="1">
      <c r="B83" s="34"/>
      <c r="C83" s="91" t="s">
        <v>118</v>
      </c>
      <c r="D83" s="35"/>
      <c r="E83" s="35"/>
      <c r="F83" s="35"/>
      <c r="G83" s="35"/>
      <c r="H83" s="35"/>
      <c r="I83" s="127"/>
      <c r="J83" s="181">
        <f>BK83</f>
        <v>0</v>
      </c>
      <c r="K83" s="35"/>
      <c r="L83" s="39"/>
      <c r="M83" s="87"/>
      <c r="N83" s="88"/>
      <c r="O83" s="88"/>
      <c r="P83" s="182">
        <f>P84</f>
        <v>0</v>
      </c>
      <c r="Q83" s="88"/>
      <c r="R83" s="182">
        <f>R84</f>
        <v>0.34943999999999997</v>
      </c>
      <c r="S83" s="88"/>
      <c r="T83" s="183">
        <f>T84</f>
        <v>0.63724500000000006</v>
      </c>
      <c r="AT83" s="13" t="s">
        <v>69</v>
      </c>
      <c r="AU83" s="13" t="s">
        <v>103</v>
      </c>
      <c r="BK83" s="184">
        <f>BK84</f>
        <v>0</v>
      </c>
    </row>
    <row r="84" s="10" customFormat="1" ht="25.92" customHeight="1">
      <c r="B84" s="185"/>
      <c r="C84" s="186"/>
      <c r="D84" s="187" t="s">
        <v>69</v>
      </c>
      <c r="E84" s="188" t="s">
        <v>233</v>
      </c>
      <c r="F84" s="188" t="s">
        <v>234</v>
      </c>
      <c r="G84" s="186"/>
      <c r="H84" s="186"/>
      <c r="I84" s="189"/>
      <c r="J84" s="190">
        <f>BK84</f>
        <v>0</v>
      </c>
      <c r="K84" s="186"/>
      <c r="L84" s="191"/>
      <c r="M84" s="192"/>
      <c r="N84" s="193"/>
      <c r="O84" s="193"/>
      <c r="P84" s="194">
        <f>P85+P90+P95</f>
        <v>0</v>
      </c>
      <c r="Q84" s="193"/>
      <c r="R84" s="194">
        <f>R85+R90+R95</f>
        <v>0.34943999999999997</v>
      </c>
      <c r="S84" s="193"/>
      <c r="T84" s="195">
        <f>T85+T90+T95</f>
        <v>0.63724500000000006</v>
      </c>
      <c r="AR84" s="196" t="s">
        <v>80</v>
      </c>
      <c r="AT84" s="197" t="s">
        <v>69</v>
      </c>
      <c r="AU84" s="197" t="s">
        <v>70</v>
      </c>
      <c r="AY84" s="196" t="s">
        <v>122</v>
      </c>
      <c r="BK84" s="198">
        <f>BK85+BK90+BK95</f>
        <v>0</v>
      </c>
    </row>
    <row r="85" s="10" customFormat="1" ht="22.8" customHeight="1">
      <c r="B85" s="185"/>
      <c r="C85" s="186"/>
      <c r="D85" s="187" t="s">
        <v>69</v>
      </c>
      <c r="E85" s="199" t="s">
        <v>927</v>
      </c>
      <c r="F85" s="199" t="s">
        <v>928</v>
      </c>
      <c r="G85" s="186"/>
      <c r="H85" s="186"/>
      <c r="I85" s="189"/>
      <c r="J85" s="200">
        <f>BK85</f>
        <v>0</v>
      </c>
      <c r="K85" s="186"/>
      <c r="L85" s="191"/>
      <c r="M85" s="192"/>
      <c r="N85" s="193"/>
      <c r="O85" s="193"/>
      <c r="P85" s="194">
        <f>SUM(P86:P89)</f>
        <v>0</v>
      </c>
      <c r="Q85" s="193"/>
      <c r="R85" s="194">
        <f>SUM(R86:R89)</f>
        <v>0.01218</v>
      </c>
      <c r="S85" s="193"/>
      <c r="T85" s="195">
        <f>SUM(T86:T89)</f>
        <v>0</v>
      </c>
      <c r="AR85" s="196" t="s">
        <v>80</v>
      </c>
      <c r="AT85" s="197" t="s">
        <v>69</v>
      </c>
      <c r="AU85" s="197" t="s">
        <v>78</v>
      </c>
      <c r="AY85" s="196" t="s">
        <v>122</v>
      </c>
      <c r="BK85" s="198">
        <f>SUM(BK86:BK89)</f>
        <v>0</v>
      </c>
    </row>
    <row r="86" s="1" customFormat="1" ht="16.5" customHeight="1">
      <c r="B86" s="34"/>
      <c r="C86" s="201" t="s">
        <v>78</v>
      </c>
      <c r="D86" s="201" t="s">
        <v>124</v>
      </c>
      <c r="E86" s="202" t="s">
        <v>929</v>
      </c>
      <c r="F86" s="203" t="s">
        <v>930</v>
      </c>
      <c r="G86" s="204" t="s">
        <v>127</v>
      </c>
      <c r="H86" s="205">
        <v>14</v>
      </c>
      <c r="I86" s="206"/>
      <c r="J86" s="207">
        <f>ROUND(I86*H86,2)</f>
        <v>0</v>
      </c>
      <c r="K86" s="203" t="s">
        <v>1</v>
      </c>
      <c r="L86" s="39"/>
      <c r="M86" s="208" t="s">
        <v>1</v>
      </c>
      <c r="N86" s="209" t="s">
        <v>41</v>
      </c>
      <c r="O86" s="75"/>
      <c r="P86" s="210">
        <f>O86*H86</f>
        <v>0</v>
      </c>
      <c r="Q86" s="210">
        <v>0.00059999999999999995</v>
      </c>
      <c r="R86" s="210">
        <f>Q86*H86</f>
        <v>0.0083999999999999995</v>
      </c>
      <c r="S86" s="210">
        <v>0</v>
      </c>
      <c r="T86" s="211">
        <f>S86*H86</f>
        <v>0</v>
      </c>
      <c r="AR86" s="13" t="s">
        <v>237</v>
      </c>
      <c r="AT86" s="13" t="s">
        <v>124</v>
      </c>
      <c r="AU86" s="13" t="s">
        <v>80</v>
      </c>
      <c r="AY86" s="13" t="s">
        <v>122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13" t="s">
        <v>78</v>
      </c>
      <c r="BK86" s="212">
        <f>ROUND(I86*H86,2)</f>
        <v>0</v>
      </c>
      <c r="BL86" s="13" t="s">
        <v>237</v>
      </c>
      <c r="BM86" s="13" t="s">
        <v>931</v>
      </c>
    </row>
    <row r="87" s="1" customFormat="1" ht="16.5" customHeight="1">
      <c r="B87" s="34"/>
      <c r="C87" s="201" t="s">
        <v>80</v>
      </c>
      <c r="D87" s="201" t="s">
        <v>124</v>
      </c>
      <c r="E87" s="202" t="s">
        <v>932</v>
      </c>
      <c r="F87" s="203" t="s">
        <v>933</v>
      </c>
      <c r="G87" s="204" t="s">
        <v>203</v>
      </c>
      <c r="H87" s="205">
        <v>8.4000000000000004</v>
      </c>
      <c r="I87" s="206"/>
      <c r="J87" s="207">
        <f>ROUND(I87*H87,2)</f>
        <v>0</v>
      </c>
      <c r="K87" s="203" t="s">
        <v>168</v>
      </c>
      <c r="L87" s="39"/>
      <c r="M87" s="208" t="s">
        <v>1</v>
      </c>
      <c r="N87" s="209" t="s">
        <v>41</v>
      </c>
      <c r="O87" s="75"/>
      <c r="P87" s="210">
        <f>O87*H87</f>
        <v>0</v>
      </c>
      <c r="Q87" s="210">
        <v>0.00044999999999999999</v>
      </c>
      <c r="R87" s="210">
        <f>Q87*H87</f>
        <v>0.0037799999999999999</v>
      </c>
      <c r="S87" s="210">
        <v>0</v>
      </c>
      <c r="T87" s="211">
        <f>S87*H87</f>
        <v>0</v>
      </c>
      <c r="AR87" s="13" t="s">
        <v>237</v>
      </c>
      <c r="AT87" s="13" t="s">
        <v>124</v>
      </c>
      <c r="AU87" s="13" t="s">
        <v>80</v>
      </c>
      <c r="AY87" s="13" t="s">
        <v>122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13" t="s">
        <v>78</v>
      </c>
      <c r="BK87" s="212">
        <f>ROUND(I87*H87,2)</f>
        <v>0</v>
      </c>
      <c r="BL87" s="13" t="s">
        <v>237</v>
      </c>
      <c r="BM87" s="13" t="s">
        <v>934</v>
      </c>
    </row>
    <row r="88" s="11" customFormat="1">
      <c r="B88" s="218"/>
      <c r="C88" s="219"/>
      <c r="D88" s="220" t="s">
        <v>176</v>
      </c>
      <c r="E88" s="221" t="s">
        <v>1</v>
      </c>
      <c r="F88" s="222" t="s">
        <v>935</v>
      </c>
      <c r="G88" s="219"/>
      <c r="H88" s="223">
        <v>8.4000000000000004</v>
      </c>
      <c r="I88" s="224"/>
      <c r="J88" s="219"/>
      <c r="K88" s="219"/>
      <c r="L88" s="225"/>
      <c r="M88" s="226"/>
      <c r="N88" s="227"/>
      <c r="O88" s="227"/>
      <c r="P88" s="227"/>
      <c r="Q88" s="227"/>
      <c r="R88" s="227"/>
      <c r="S88" s="227"/>
      <c r="T88" s="228"/>
      <c r="AT88" s="229" t="s">
        <v>176</v>
      </c>
      <c r="AU88" s="229" t="s">
        <v>80</v>
      </c>
      <c r="AV88" s="11" t="s">
        <v>80</v>
      </c>
      <c r="AW88" s="11" t="s">
        <v>32</v>
      </c>
      <c r="AX88" s="11" t="s">
        <v>78</v>
      </c>
      <c r="AY88" s="229" t="s">
        <v>122</v>
      </c>
    </row>
    <row r="89" s="1" customFormat="1" ht="16.5" customHeight="1">
      <c r="B89" s="34"/>
      <c r="C89" s="201" t="s">
        <v>129</v>
      </c>
      <c r="D89" s="201" t="s">
        <v>124</v>
      </c>
      <c r="E89" s="202" t="s">
        <v>936</v>
      </c>
      <c r="F89" s="203" t="s">
        <v>937</v>
      </c>
      <c r="G89" s="204" t="s">
        <v>203</v>
      </c>
      <c r="H89" s="205">
        <v>8.4000000000000004</v>
      </c>
      <c r="I89" s="206"/>
      <c r="J89" s="207">
        <f>ROUND(I89*H89,2)</f>
        <v>0</v>
      </c>
      <c r="K89" s="203" t="s">
        <v>168</v>
      </c>
      <c r="L89" s="39"/>
      <c r="M89" s="208" t="s">
        <v>1</v>
      </c>
      <c r="N89" s="209" t="s">
        <v>41</v>
      </c>
      <c r="O89" s="75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13" t="s">
        <v>237</v>
      </c>
      <c r="AT89" s="13" t="s">
        <v>124</v>
      </c>
      <c r="AU89" s="13" t="s">
        <v>80</v>
      </c>
      <c r="AY89" s="13" t="s">
        <v>122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13" t="s">
        <v>78</v>
      </c>
      <c r="BK89" s="212">
        <f>ROUND(I89*H89,2)</f>
        <v>0</v>
      </c>
      <c r="BL89" s="13" t="s">
        <v>237</v>
      </c>
      <c r="BM89" s="13" t="s">
        <v>938</v>
      </c>
    </row>
    <row r="90" s="10" customFormat="1" ht="22.8" customHeight="1">
      <c r="B90" s="185"/>
      <c r="C90" s="186"/>
      <c r="D90" s="187" t="s">
        <v>69</v>
      </c>
      <c r="E90" s="199" t="s">
        <v>939</v>
      </c>
      <c r="F90" s="199" t="s">
        <v>940</v>
      </c>
      <c r="G90" s="186"/>
      <c r="H90" s="186"/>
      <c r="I90" s="189"/>
      <c r="J90" s="200">
        <f>BK90</f>
        <v>0</v>
      </c>
      <c r="K90" s="186"/>
      <c r="L90" s="191"/>
      <c r="M90" s="192"/>
      <c r="N90" s="193"/>
      <c r="O90" s="193"/>
      <c r="P90" s="194">
        <f>SUM(P91:P94)</f>
        <v>0</v>
      </c>
      <c r="Q90" s="193"/>
      <c r="R90" s="194">
        <f>SUM(R91:R94)</f>
        <v>0.00462</v>
      </c>
      <c r="S90" s="193"/>
      <c r="T90" s="195">
        <f>SUM(T91:T94)</f>
        <v>0</v>
      </c>
      <c r="AR90" s="196" t="s">
        <v>80</v>
      </c>
      <c r="AT90" s="197" t="s">
        <v>69</v>
      </c>
      <c r="AU90" s="197" t="s">
        <v>78</v>
      </c>
      <c r="AY90" s="196" t="s">
        <v>122</v>
      </c>
      <c r="BK90" s="198">
        <f>SUM(BK91:BK94)</f>
        <v>0</v>
      </c>
    </row>
    <row r="91" s="1" customFormat="1" ht="16.5" customHeight="1">
      <c r="B91" s="34"/>
      <c r="C91" s="201" t="s">
        <v>121</v>
      </c>
      <c r="D91" s="201" t="s">
        <v>124</v>
      </c>
      <c r="E91" s="202" t="s">
        <v>941</v>
      </c>
      <c r="F91" s="203" t="s">
        <v>942</v>
      </c>
      <c r="G91" s="204" t="s">
        <v>127</v>
      </c>
      <c r="H91" s="205">
        <v>7</v>
      </c>
      <c r="I91" s="206"/>
      <c r="J91" s="207">
        <f>ROUND(I91*H91,2)</f>
        <v>0</v>
      </c>
      <c r="K91" s="203" t="s">
        <v>168</v>
      </c>
      <c r="L91" s="39"/>
      <c r="M91" s="208" t="s">
        <v>1</v>
      </c>
      <c r="N91" s="209" t="s">
        <v>41</v>
      </c>
      <c r="O91" s="75"/>
      <c r="P91" s="210">
        <f>O91*H91</f>
        <v>0</v>
      </c>
      <c r="Q91" s="210">
        <v>0.00025999999999999998</v>
      </c>
      <c r="R91" s="210">
        <f>Q91*H91</f>
        <v>0.0018199999999999998</v>
      </c>
      <c r="S91" s="210">
        <v>0</v>
      </c>
      <c r="T91" s="211">
        <f>S91*H91</f>
        <v>0</v>
      </c>
      <c r="AR91" s="13" t="s">
        <v>237</v>
      </c>
      <c r="AT91" s="13" t="s">
        <v>124</v>
      </c>
      <c r="AU91" s="13" t="s">
        <v>80</v>
      </c>
      <c r="AY91" s="13" t="s">
        <v>122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13" t="s">
        <v>78</v>
      </c>
      <c r="BK91" s="212">
        <f>ROUND(I91*H91,2)</f>
        <v>0</v>
      </c>
      <c r="BL91" s="13" t="s">
        <v>237</v>
      </c>
      <c r="BM91" s="13" t="s">
        <v>943</v>
      </c>
    </row>
    <row r="92" s="1" customFormat="1" ht="16.5" customHeight="1">
      <c r="B92" s="34"/>
      <c r="C92" s="201" t="s">
        <v>136</v>
      </c>
      <c r="D92" s="201" t="s">
        <v>124</v>
      </c>
      <c r="E92" s="202" t="s">
        <v>944</v>
      </c>
      <c r="F92" s="203" t="s">
        <v>945</v>
      </c>
      <c r="G92" s="204" t="s">
        <v>127</v>
      </c>
      <c r="H92" s="205">
        <v>7</v>
      </c>
      <c r="I92" s="206"/>
      <c r="J92" s="207">
        <f>ROUND(I92*H92,2)</f>
        <v>0</v>
      </c>
      <c r="K92" s="203" t="s">
        <v>168</v>
      </c>
      <c r="L92" s="39"/>
      <c r="M92" s="208" t="s">
        <v>1</v>
      </c>
      <c r="N92" s="209" t="s">
        <v>41</v>
      </c>
      <c r="O92" s="75"/>
      <c r="P92" s="210">
        <f>O92*H92</f>
        <v>0</v>
      </c>
      <c r="Q92" s="210">
        <v>0.00012</v>
      </c>
      <c r="R92" s="210">
        <f>Q92*H92</f>
        <v>0.00084000000000000003</v>
      </c>
      <c r="S92" s="210">
        <v>0</v>
      </c>
      <c r="T92" s="211">
        <f>S92*H92</f>
        <v>0</v>
      </c>
      <c r="AR92" s="13" t="s">
        <v>237</v>
      </c>
      <c r="AT92" s="13" t="s">
        <v>124</v>
      </c>
      <c r="AU92" s="13" t="s">
        <v>80</v>
      </c>
      <c r="AY92" s="13" t="s">
        <v>122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3" t="s">
        <v>78</v>
      </c>
      <c r="BK92" s="212">
        <f>ROUND(I92*H92,2)</f>
        <v>0</v>
      </c>
      <c r="BL92" s="13" t="s">
        <v>237</v>
      </c>
      <c r="BM92" s="13" t="s">
        <v>946</v>
      </c>
    </row>
    <row r="93" s="1" customFormat="1" ht="16.5" customHeight="1">
      <c r="B93" s="34"/>
      <c r="C93" s="201" t="s">
        <v>140</v>
      </c>
      <c r="D93" s="201" t="s">
        <v>124</v>
      </c>
      <c r="E93" s="202" t="s">
        <v>947</v>
      </c>
      <c r="F93" s="203" t="s">
        <v>948</v>
      </c>
      <c r="G93" s="204" t="s">
        <v>127</v>
      </c>
      <c r="H93" s="205">
        <v>7</v>
      </c>
      <c r="I93" s="206"/>
      <c r="J93" s="207">
        <f>ROUND(I93*H93,2)</f>
        <v>0</v>
      </c>
      <c r="K93" s="203" t="s">
        <v>168</v>
      </c>
      <c r="L93" s="39"/>
      <c r="M93" s="208" t="s">
        <v>1</v>
      </c>
      <c r="N93" s="209" t="s">
        <v>41</v>
      </c>
      <c r="O93" s="75"/>
      <c r="P93" s="210">
        <f>O93*H93</f>
        <v>0</v>
      </c>
      <c r="Q93" s="210">
        <v>0.00027999999999999998</v>
      </c>
      <c r="R93" s="210">
        <f>Q93*H93</f>
        <v>0.0019599999999999999</v>
      </c>
      <c r="S93" s="210">
        <v>0</v>
      </c>
      <c r="T93" s="211">
        <f>S93*H93</f>
        <v>0</v>
      </c>
      <c r="AR93" s="13" t="s">
        <v>237</v>
      </c>
      <c r="AT93" s="13" t="s">
        <v>124</v>
      </c>
      <c r="AU93" s="13" t="s">
        <v>80</v>
      </c>
      <c r="AY93" s="13" t="s">
        <v>122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13" t="s">
        <v>78</v>
      </c>
      <c r="BK93" s="212">
        <f>ROUND(I93*H93,2)</f>
        <v>0</v>
      </c>
      <c r="BL93" s="13" t="s">
        <v>237</v>
      </c>
      <c r="BM93" s="13" t="s">
        <v>949</v>
      </c>
    </row>
    <row r="94" s="1" customFormat="1" ht="16.5" customHeight="1">
      <c r="B94" s="34"/>
      <c r="C94" s="201" t="s">
        <v>144</v>
      </c>
      <c r="D94" s="201" t="s">
        <v>124</v>
      </c>
      <c r="E94" s="202" t="s">
        <v>950</v>
      </c>
      <c r="F94" s="203" t="s">
        <v>951</v>
      </c>
      <c r="G94" s="204" t="s">
        <v>450</v>
      </c>
      <c r="H94" s="243"/>
      <c r="I94" s="206"/>
      <c r="J94" s="207">
        <f>ROUND(I94*H94,2)</f>
        <v>0</v>
      </c>
      <c r="K94" s="203" t="s">
        <v>168</v>
      </c>
      <c r="L94" s="39"/>
      <c r="M94" s="208" t="s">
        <v>1</v>
      </c>
      <c r="N94" s="209" t="s">
        <v>41</v>
      </c>
      <c r="O94" s="75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AR94" s="13" t="s">
        <v>237</v>
      </c>
      <c r="AT94" s="13" t="s">
        <v>124</v>
      </c>
      <c r="AU94" s="13" t="s">
        <v>80</v>
      </c>
      <c r="AY94" s="13" t="s">
        <v>122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3" t="s">
        <v>78</v>
      </c>
      <c r="BK94" s="212">
        <f>ROUND(I94*H94,2)</f>
        <v>0</v>
      </c>
      <c r="BL94" s="13" t="s">
        <v>237</v>
      </c>
      <c r="BM94" s="13" t="s">
        <v>952</v>
      </c>
    </row>
    <row r="95" s="10" customFormat="1" ht="22.8" customHeight="1">
      <c r="B95" s="185"/>
      <c r="C95" s="186"/>
      <c r="D95" s="187" t="s">
        <v>69</v>
      </c>
      <c r="E95" s="199" t="s">
        <v>953</v>
      </c>
      <c r="F95" s="199" t="s">
        <v>954</v>
      </c>
      <c r="G95" s="186"/>
      <c r="H95" s="186"/>
      <c r="I95" s="189"/>
      <c r="J95" s="200">
        <f>BK95</f>
        <v>0</v>
      </c>
      <c r="K95" s="186"/>
      <c r="L95" s="191"/>
      <c r="M95" s="192"/>
      <c r="N95" s="193"/>
      <c r="O95" s="193"/>
      <c r="P95" s="194">
        <f>SUM(P96:P103)</f>
        <v>0</v>
      </c>
      <c r="Q95" s="193"/>
      <c r="R95" s="194">
        <f>SUM(R96:R103)</f>
        <v>0.33263999999999999</v>
      </c>
      <c r="S95" s="193"/>
      <c r="T95" s="195">
        <f>SUM(T96:T103)</f>
        <v>0.63724500000000006</v>
      </c>
      <c r="AR95" s="196" t="s">
        <v>80</v>
      </c>
      <c r="AT95" s="197" t="s">
        <v>69</v>
      </c>
      <c r="AU95" s="197" t="s">
        <v>78</v>
      </c>
      <c r="AY95" s="196" t="s">
        <v>122</v>
      </c>
      <c r="BK95" s="198">
        <f>SUM(BK96:BK103)</f>
        <v>0</v>
      </c>
    </row>
    <row r="96" s="1" customFormat="1" ht="16.5" customHeight="1">
      <c r="B96" s="34"/>
      <c r="C96" s="201" t="s">
        <v>196</v>
      </c>
      <c r="D96" s="201" t="s">
        <v>124</v>
      </c>
      <c r="E96" s="202" t="s">
        <v>955</v>
      </c>
      <c r="F96" s="203" t="s">
        <v>956</v>
      </c>
      <c r="G96" s="204" t="s">
        <v>167</v>
      </c>
      <c r="H96" s="205">
        <v>26.774999999999999</v>
      </c>
      <c r="I96" s="206"/>
      <c r="J96" s="207">
        <f>ROUND(I96*H96,2)</f>
        <v>0</v>
      </c>
      <c r="K96" s="203" t="s">
        <v>168</v>
      </c>
      <c r="L96" s="39"/>
      <c r="M96" s="208" t="s">
        <v>1</v>
      </c>
      <c r="N96" s="209" t="s">
        <v>41</v>
      </c>
      <c r="O96" s="75"/>
      <c r="P96" s="210">
        <f>O96*H96</f>
        <v>0</v>
      </c>
      <c r="Q96" s="210">
        <v>0</v>
      </c>
      <c r="R96" s="210">
        <f>Q96*H96</f>
        <v>0</v>
      </c>
      <c r="S96" s="210">
        <v>0.023800000000000002</v>
      </c>
      <c r="T96" s="211">
        <f>S96*H96</f>
        <v>0.63724500000000006</v>
      </c>
      <c r="AR96" s="13" t="s">
        <v>237</v>
      </c>
      <c r="AT96" s="13" t="s">
        <v>124</v>
      </c>
      <c r="AU96" s="13" t="s">
        <v>80</v>
      </c>
      <c r="AY96" s="13" t="s">
        <v>122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13" t="s">
        <v>78</v>
      </c>
      <c r="BK96" s="212">
        <f>ROUND(I96*H96,2)</f>
        <v>0</v>
      </c>
      <c r="BL96" s="13" t="s">
        <v>237</v>
      </c>
      <c r="BM96" s="13" t="s">
        <v>957</v>
      </c>
    </row>
    <row r="97" s="11" customFormat="1">
      <c r="B97" s="218"/>
      <c r="C97" s="219"/>
      <c r="D97" s="220" t="s">
        <v>176</v>
      </c>
      <c r="E97" s="221" t="s">
        <v>1</v>
      </c>
      <c r="F97" s="222" t="s">
        <v>958</v>
      </c>
      <c r="G97" s="219"/>
      <c r="H97" s="223">
        <v>26.774999999999999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176</v>
      </c>
      <c r="AU97" s="229" t="s">
        <v>80</v>
      </c>
      <c r="AV97" s="11" t="s">
        <v>80</v>
      </c>
      <c r="AW97" s="11" t="s">
        <v>32</v>
      </c>
      <c r="AX97" s="11" t="s">
        <v>78</v>
      </c>
      <c r="AY97" s="229" t="s">
        <v>122</v>
      </c>
    </row>
    <row r="98" s="1" customFormat="1" ht="16.5" customHeight="1">
      <c r="B98" s="34"/>
      <c r="C98" s="201" t="s">
        <v>170</v>
      </c>
      <c r="D98" s="201" t="s">
        <v>124</v>
      </c>
      <c r="E98" s="202" t="s">
        <v>959</v>
      </c>
      <c r="F98" s="203" t="s">
        <v>960</v>
      </c>
      <c r="G98" s="204" t="s">
        <v>127</v>
      </c>
      <c r="H98" s="205">
        <v>1</v>
      </c>
      <c r="I98" s="206"/>
      <c r="J98" s="207">
        <f>ROUND(I98*H98,2)</f>
        <v>0</v>
      </c>
      <c r="K98" s="203" t="s">
        <v>168</v>
      </c>
      <c r="L98" s="39"/>
      <c r="M98" s="208" t="s">
        <v>1</v>
      </c>
      <c r="N98" s="209" t="s">
        <v>41</v>
      </c>
      <c r="O98" s="75"/>
      <c r="P98" s="210">
        <f>O98*H98</f>
        <v>0</v>
      </c>
      <c r="Q98" s="210">
        <v>0.021760000000000002</v>
      </c>
      <c r="R98" s="210">
        <f>Q98*H98</f>
        <v>0.021760000000000002</v>
      </c>
      <c r="S98" s="210">
        <v>0</v>
      </c>
      <c r="T98" s="211">
        <f>S98*H98</f>
        <v>0</v>
      </c>
      <c r="AR98" s="13" t="s">
        <v>237</v>
      </c>
      <c r="AT98" s="13" t="s">
        <v>124</v>
      </c>
      <c r="AU98" s="13" t="s">
        <v>80</v>
      </c>
      <c r="AY98" s="13" t="s">
        <v>122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3" t="s">
        <v>78</v>
      </c>
      <c r="BK98" s="212">
        <f>ROUND(I98*H98,2)</f>
        <v>0</v>
      </c>
      <c r="BL98" s="13" t="s">
        <v>237</v>
      </c>
      <c r="BM98" s="13" t="s">
        <v>961</v>
      </c>
    </row>
    <row r="99" s="1" customFormat="1" ht="16.5" customHeight="1">
      <c r="B99" s="34"/>
      <c r="C99" s="201" t="s">
        <v>81</v>
      </c>
      <c r="D99" s="201" t="s">
        <v>124</v>
      </c>
      <c r="E99" s="202" t="s">
        <v>962</v>
      </c>
      <c r="F99" s="203" t="s">
        <v>963</v>
      </c>
      <c r="G99" s="204" t="s">
        <v>127</v>
      </c>
      <c r="H99" s="205">
        <v>1</v>
      </c>
      <c r="I99" s="206"/>
      <c r="J99" s="207">
        <f>ROUND(I99*H99,2)</f>
        <v>0</v>
      </c>
      <c r="K99" s="203" t="s">
        <v>168</v>
      </c>
      <c r="L99" s="39"/>
      <c r="M99" s="208" t="s">
        <v>1</v>
      </c>
      <c r="N99" s="209" t="s">
        <v>41</v>
      </c>
      <c r="O99" s="75"/>
      <c r="P99" s="210">
        <f>O99*H99</f>
        <v>0</v>
      </c>
      <c r="Q99" s="210">
        <v>0.025020000000000001</v>
      </c>
      <c r="R99" s="210">
        <f>Q99*H99</f>
        <v>0.025020000000000001</v>
      </c>
      <c r="S99" s="210">
        <v>0</v>
      </c>
      <c r="T99" s="211">
        <f>S99*H99</f>
        <v>0</v>
      </c>
      <c r="AR99" s="13" t="s">
        <v>237</v>
      </c>
      <c r="AT99" s="13" t="s">
        <v>124</v>
      </c>
      <c r="AU99" s="13" t="s">
        <v>80</v>
      </c>
      <c r="AY99" s="13" t="s">
        <v>122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13" t="s">
        <v>78</v>
      </c>
      <c r="BK99" s="212">
        <f>ROUND(I99*H99,2)</f>
        <v>0</v>
      </c>
      <c r="BL99" s="13" t="s">
        <v>237</v>
      </c>
      <c r="BM99" s="13" t="s">
        <v>964</v>
      </c>
    </row>
    <row r="100" s="1" customFormat="1" ht="16.5" customHeight="1">
      <c r="B100" s="34"/>
      <c r="C100" s="201" t="s">
        <v>210</v>
      </c>
      <c r="D100" s="201" t="s">
        <v>124</v>
      </c>
      <c r="E100" s="202" t="s">
        <v>965</v>
      </c>
      <c r="F100" s="203" t="s">
        <v>966</v>
      </c>
      <c r="G100" s="204" t="s">
        <v>127</v>
      </c>
      <c r="H100" s="205">
        <v>1</v>
      </c>
      <c r="I100" s="206"/>
      <c r="J100" s="207">
        <f>ROUND(I100*H100,2)</f>
        <v>0</v>
      </c>
      <c r="K100" s="203" t="s">
        <v>168</v>
      </c>
      <c r="L100" s="39"/>
      <c r="M100" s="208" t="s">
        <v>1</v>
      </c>
      <c r="N100" s="209" t="s">
        <v>41</v>
      </c>
      <c r="O100" s="75"/>
      <c r="P100" s="210">
        <f>O100*H100</f>
        <v>0</v>
      </c>
      <c r="Q100" s="210">
        <v>0.031539999999999999</v>
      </c>
      <c r="R100" s="210">
        <f>Q100*H100</f>
        <v>0.031539999999999999</v>
      </c>
      <c r="S100" s="210">
        <v>0</v>
      </c>
      <c r="T100" s="211">
        <f>S100*H100</f>
        <v>0</v>
      </c>
      <c r="AR100" s="13" t="s">
        <v>237</v>
      </c>
      <c r="AT100" s="13" t="s">
        <v>124</v>
      </c>
      <c r="AU100" s="13" t="s">
        <v>80</v>
      </c>
      <c r="AY100" s="13" t="s">
        <v>122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3" t="s">
        <v>78</v>
      </c>
      <c r="BK100" s="212">
        <f>ROUND(I100*H100,2)</f>
        <v>0</v>
      </c>
      <c r="BL100" s="13" t="s">
        <v>237</v>
      </c>
      <c r="BM100" s="13" t="s">
        <v>967</v>
      </c>
    </row>
    <row r="101" s="1" customFormat="1" ht="16.5" customHeight="1">
      <c r="B101" s="34"/>
      <c r="C101" s="201" t="s">
        <v>216</v>
      </c>
      <c r="D101" s="201" t="s">
        <v>124</v>
      </c>
      <c r="E101" s="202" t="s">
        <v>968</v>
      </c>
      <c r="F101" s="203" t="s">
        <v>969</v>
      </c>
      <c r="G101" s="204" t="s">
        <v>127</v>
      </c>
      <c r="H101" s="205">
        <v>3</v>
      </c>
      <c r="I101" s="206"/>
      <c r="J101" s="207">
        <f>ROUND(I101*H101,2)</f>
        <v>0</v>
      </c>
      <c r="K101" s="203" t="s">
        <v>168</v>
      </c>
      <c r="L101" s="39"/>
      <c r="M101" s="208" t="s">
        <v>1</v>
      </c>
      <c r="N101" s="209" t="s">
        <v>41</v>
      </c>
      <c r="O101" s="75"/>
      <c r="P101" s="210">
        <f>O101*H101</f>
        <v>0</v>
      </c>
      <c r="Q101" s="210">
        <v>0.058000000000000003</v>
      </c>
      <c r="R101" s="210">
        <f>Q101*H101</f>
        <v>0.17400000000000002</v>
      </c>
      <c r="S101" s="210">
        <v>0</v>
      </c>
      <c r="T101" s="211">
        <f>S101*H101</f>
        <v>0</v>
      </c>
      <c r="AR101" s="13" t="s">
        <v>237</v>
      </c>
      <c r="AT101" s="13" t="s">
        <v>124</v>
      </c>
      <c r="AU101" s="13" t="s">
        <v>80</v>
      </c>
      <c r="AY101" s="13" t="s">
        <v>122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3" t="s">
        <v>78</v>
      </c>
      <c r="BK101" s="212">
        <f>ROUND(I101*H101,2)</f>
        <v>0</v>
      </c>
      <c r="BL101" s="13" t="s">
        <v>237</v>
      </c>
      <c r="BM101" s="13" t="s">
        <v>970</v>
      </c>
    </row>
    <row r="102" s="1" customFormat="1" ht="16.5" customHeight="1">
      <c r="B102" s="34"/>
      <c r="C102" s="201" t="s">
        <v>221</v>
      </c>
      <c r="D102" s="201" t="s">
        <v>124</v>
      </c>
      <c r="E102" s="202" t="s">
        <v>971</v>
      </c>
      <c r="F102" s="203" t="s">
        <v>972</v>
      </c>
      <c r="G102" s="204" t="s">
        <v>127</v>
      </c>
      <c r="H102" s="205">
        <v>1</v>
      </c>
      <c r="I102" s="206"/>
      <c r="J102" s="207">
        <f>ROUND(I102*H102,2)</f>
        <v>0</v>
      </c>
      <c r="K102" s="203" t="s">
        <v>168</v>
      </c>
      <c r="L102" s="39"/>
      <c r="M102" s="208" t="s">
        <v>1</v>
      </c>
      <c r="N102" s="209" t="s">
        <v>41</v>
      </c>
      <c r="O102" s="75"/>
      <c r="P102" s="210">
        <f>O102*H102</f>
        <v>0</v>
      </c>
      <c r="Q102" s="210">
        <v>0.080320000000000003</v>
      </c>
      <c r="R102" s="210">
        <f>Q102*H102</f>
        <v>0.080320000000000003</v>
      </c>
      <c r="S102" s="210">
        <v>0</v>
      </c>
      <c r="T102" s="211">
        <f>S102*H102</f>
        <v>0</v>
      </c>
      <c r="AR102" s="13" t="s">
        <v>237</v>
      </c>
      <c r="AT102" s="13" t="s">
        <v>124</v>
      </c>
      <c r="AU102" s="13" t="s">
        <v>80</v>
      </c>
      <c r="AY102" s="13" t="s">
        <v>122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3" t="s">
        <v>78</v>
      </c>
      <c r="BK102" s="212">
        <f>ROUND(I102*H102,2)</f>
        <v>0</v>
      </c>
      <c r="BL102" s="13" t="s">
        <v>237</v>
      </c>
      <c r="BM102" s="13" t="s">
        <v>973</v>
      </c>
    </row>
    <row r="103" s="1" customFormat="1" ht="16.5" customHeight="1">
      <c r="B103" s="34"/>
      <c r="C103" s="201" t="s">
        <v>225</v>
      </c>
      <c r="D103" s="201" t="s">
        <v>124</v>
      </c>
      <c r="E103" s="202" t="s">
        <v>974</v>
      </c>
      <c r="F103" s="203" t="s">
        <v>975</v>
      </c>
      <c r="G103" s="204" t="s">
        <v>450</v>
      </c>
      <c r="H103" s="243"/>
      <c r="I103" s="206"/>
      <c r="J103" s="207">
        <f>ROUND(I103*H103,2)</f>
        <v>0</v>
      </c>
      <c r="K103" s="203" t="s">
        <v>168</v>
      </c>
      <c r="L103" s="39"/>
      <c r="M103" s="213" t="s">
        <v>1</v>
      </c>
      <c r="N103" s="214" t="s">
        <v>41</v>
      </c>
      <c r="O103" s="215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AR103" s="13" t="s">
        <v>237</v>
      </c>
      <c r="AT103" s="13" t="s">
        <v>124</v>
      </c>
      <c r="AU103" s="13" t="s">
        <v>80</v>
      </c>
      <c r="AY103" s="13" t="s">
        <v>122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3" t="s">
        <v>78</v>
      </c>
      <c r="BK103" s="212">
        <f>ROUND(I103*H103,2)</f>
        <v>0</v>
      </c>
      <c r="BL103" s="13" t="s">
        <v>237</v>
      </c>
      <c r="BM103" s="13" t="s">
        <v>976</v>
      </c>
    </row>
    <row r="104" s="1" customFormat="1" ht="6.96" customHeight="1">
      <c r="B104" s="53"/>
      <c r="C104" s="54"/>
      <c r="D104" s="54"/>
      <c r="E104" s="54"/>
      <c r="F104" s="54"/>
      <c r="G104" s="54"/>
      <c r="H104" s="54"/>
      <c r="I104" s="151"/>
      <c r="J104" s="54"/>
      <c r="K104" s="54"/>
      <c r="L104" s="39"/>
    </row>
  </sheetData>
  <sheetProtection sheet="1" autoFilter="0" formatColumns="0" formatRows="0" objects="1" scenarios="1" spinCount="100000" saltValue="KGTG2kRLQ3pZOvWz5m2r9xUk5+JhH4Avj1fx6pcyuVSyJonTRFZFC7MogUe+zNdhILgagrE8P/9h0eBKIzhWaQ==" hashValue="LUAbO4fKejAUHaCJLMygW6CEqvbE7xuBXR3O79U7EUAukVDr1jXJexwe9MnHyYvCgN+u5ChvGkUFiUouqaHGPQ==" algorithmName="SHA-512" password="CC35"/>
  <autoFilter ref="C82:K10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0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95</v>
      </c>
    </row>
    <row r="3" ht="6.96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6"/>
      <c r="AT3" s="13" t="s">
        <v>80</v>
      </c>
    </row>
    <row r="4" ht="24.96" customHeight="1">
      <c r="B4" s="16"/>
      <c r="D4" s="124" t="s">
        <v>96</v>
      </c>
      <c r="L4" s="16"/>
      <c r="M4" s="20" t="s">
        <v>10</v>
      </c>
      <c r="AT4" s="13" t="s">
        <v>4</v>
      </c>
    </row>
    <row r="5" ht="6.96" customHeight="1">
      <c r="B5" s="16"/>
      <c r="L5" s="16"/>
    </row>
    <row r="6" ht="12" customHeight="1">
      <c r="B6" s="16"/>
      <c r="D6" s="125" t="s">
        <v>16</v>
      </c>
      <c r="L6" s="16"/>
    </row>
    <row r="7" ht="16.5" customHeight="1">
      <c r="B7" s="16"/>
      <c r="E7" s="126" t="str">
        <f>'Rekapitulace stavby'!K6</f>
        <v>MŠ Alšova - stavební úprava hospodářského pavilovu</v>
      </c>
      <c r="F7" s="125"/>
      <c r="G7" s="125"/>
      <c r="H7" s="125"/>
      <c r="L7" s="16"/>
    </row>
    <row r="8" s="1" customFormat="1" ht="12" customHeight="1">
      <c r="B8" s="39"/>
      <c r="D8" s="125" t="s">
        <v>97</v>
      </c>
      <c r="I8" s="127"/>
      <c r="L8" s="39"/>
    </row>
    <row r="9" s="1" customFormat="1" ht="36.96" customHeight="1">
      <c r="B9" s="39"/>
      <c r="E9" s="128" t="s">
        <v>977</v>
      </c>
      <c r="F9" s="1"/>
      <c r="G9" s="1"/>
      <c r="H9" s="1"/>
      <c r="I9" s="127"/>
      <c r="L9" s="39"/>
    </row>
    <row r="10" s="1" customFormat="1">
      <c r="B10" s="39"/>
      <c r="I10" s="127"/>
      <c r="L10" s="39"/>
    </row>
    <row r="11" s="1" customFormat="1" ht="12" customHeight="1">
      <c r="B11" s="39"/>
      <c r="D11" s="125" t="s">
        <v>18</v>
      </c>
      <c r="F11" s="13" t="s">
        <v>1</v>
      </c>
      <c r="I11" s="129" t="s">
        <v>19</v>
      </c>
      <c r="J11" s="13" t="s">
        <v>1</v>
      </c>
      <c r="L11" s="39"/>
    </row>
    <row r="12" s="1" customFormat="1" ht="12" customHeight="1">
      <c r="B12" s="39"/>
      <c r="D12" s="125" t="s">
        <v>20</v>
      </c>
      <c r="F12" s="13" t="s">
        <v>21</v>
      </c>
      <c r="I12" s="129" t="s">
        <v>22</v>
      </c>
      <c r="J12" s="130" t="str">
        <f>'Rekapitulace stavby'!AN8</f>
        <v>3. 2. 2019</v>
      </c>
      <c r="L12" s="39"/>
    </row>
    <row r="13" s="1" customFormat="1" ht="10.8" customHeight="1">
      <c r="B13" s="39"/>
      <c r="I13" s="127"/>
      <c r="L13" s="39"/>
    </row>
    <row r="14" s="1" customFormat="1" ht="12" customHeight="1">
      <c r="B14" s="39"/>
      <c r="D14" s="125" t="s">
        <v>24</v>
      </c>
      <c r="I14" s="129" t="s">
        <v>25</v>
      </c>
      <c r="J14" s="13" t="s">
        <v>1</v>
      </c>
      <c r="L14" s="39"/>
    </row>
    <row r="15" s="1" customFormat="1" ht="18" customHeight="1">
      <c r="B15" s="39"/>
      <c r="E15" s="13" t="s">
        <v>26</v>
      </c>
      <c r="I15" s="129" t="s">
        <v>27</v>
      </c>
      <c r="J15" s="13" t="s">
        <v>1</v>
      </c>
      <c r="L15" s="39"/>
    </row>
    <row r="16" s="1" customFormat="1" ht="6.96" customHeight="1">
      <c r="B16" s="39"/>
      <c r="I16" s="127"/>
      <c r="L16" s="39"/>
    </row>
    <row r="17" s="1" customFormat="1" ht="12" customHeight="1">
      <c r="B17" s="39"/>
      <c r="D17" s="125" t="s">
        <v>28</v>
      </c>
      <c r="I17" s="129" t="s">
        <v>25</v>
      </c>
      <c r="J17" s="29" t="str">
        <f>'Rekapitulace stavby'!AN13</f>
        <v>Vyplň údaj</v>
      </c>
      <c r="L17" s="39"/>
    </row>
    <row r="18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9" t="s">
        <v>27</v>
      </c>
      <c r="J18" s="29" t="str">
        <f>'Rekapitulace stavby'!AN14</f>
        <v>Vyplň údaj</v>
      </c>
      <c r="L18" s="39"/>
    </row>
    <row r="19" s="1" customFormat="1" ht="6.96" customHeight="1">
      <c r="B19" s="39"/>
      <c r="I19" s="127"/>
      <c r="L19" s="39"/>
    </row>
    <row r="20" s="1" customFormat="1" ht="12" customHeight="1">
      <c r="B20" s="39"/>
      <c r="D20" s="125" t="s">
        <v>30</v>
      </c>
      <c r="I20" s="129" t="s">
        <v>25</v>
      </c>
      <c r="J20" s="13" t="s">
        <v>1</v>
      </c>
      <c r="L20" s="39"/>
    </row>
    <row r="21" s="1" customFormat="1" ht="18" customHeight="1">
      <c r="B21" s="39"/>
      <c r="E21" s="13" t="s">
        <v>31</v>
      </c>
      <c r="I21" s="129" t="s">
        <v>27</v>
      </c>
      <c r="J21" s="13" t="s">
        <v>1</v>
      </c>
      <c r="L21" s="39"/>
    </row>
    <row r="22" s="1" customFormat="1" ht="6.96" customHeight="1">
      <c r="B22" s="39"/>
      <c r="I22" s="127"/>
      <c r="L22" s="39"/>
    </row>
    <row r="23" s="1" customFormat="1" ht="12" customHeight="1">
      <c r="B23" s="39"/>
      <c r="D23" s="125" t="s">
        <v>33</v>
      </c>
      <c r="I23" s="129" t="s">
        <v>25</v>
      </c>
      <c r="J23" s="13" t="s">
        <v>1</v>
      </c>
      <c r="L23" s="39"/>
    </row>
    <row r="24" s="1" customFormat="1" ht="18" customHeight="1">
      <c r="B24" s="39"/>
      <c r="E24" s="13" t="s">
        <v>978</v>
      </c>
      <c r="I24" s="129" t="s">
        <v>27</v>
      </c>
      <c r="J24" s="13" t="s">
        <v>1</v>
      </c>
      <c r="L24" s="39"/>
    </row>
    <row r="25" s="1" customFormat="1" ht="6.96" customHeight="1">
      <c r="B25" s="39"/>
      <c r="I25" s="127"/>
      <c r="L25" s="39"/>
    </row>
    <row r="26" s="1" customFormat="1" ht="12" customHeight="1">
      <c r="B26" s="39"/>
      <c r="D26" s="125" t="s">
        <v>35</v>
      </c>
      <c r="I26" s="127"/>
      <c r="L26" s="39"/>
    </row>
    <row r="27" s="6" customFormat="1" ht="16.5" customHeight="1">
      <c r="B27" s="131"/>
      <c r="E27" s="132" t="s">
        <v>1</v>
      </c>
      <c r="F27" s="132"/>
      <c r="G27" s="132"/>
      <c r="H27" s="132"/>
      <c r="I27" s="133"/>
      <c r="L27" s="131"/>
    </row>
    <row r="28" s="1" customFormat="1" ht="6.96" customHeight="1">
      <c r="B28" s="39"/>
      <c r="I28" s="127"/>
      <c r="L28" s="39"/>
    </row>
    <row r="29" s="1" customFormat="1" ht="6.96" customHeight="1">
      <c r="B29" s="39"/>
      <c r="D29" s="67"/>
      <c r="E29" s="67"/>
      <c r="F29" s="67"/>
      <c r="G29" s="67"/>
      <c r="H29" s="67"/>
      <c r="I29" s="134"/>
      <c r="J29" s="67"/>
      <c r="K29" s="67"/>
      <c r="L29" s="39"/>
    </row>
    <row r="30" s="1" customFormat="1" ht="25.44" customHeight="1">
      <c r="B30" s="39"/>
      <c r="D30" s="135" t="s">
        <v>36</v>
      </c>
      <c r="I30" s="127"/>
      <c r="J30" s="136">
        <f>ROUND(J91, 2)</f>
        <v>0</v>
      </c>
      <c r="L30" s="39"/>
    </row>
    <row r="31" s="1" customFormat="1" ht="6.96" customHeight="1">
      <c r="B31" s="39"/>
      <c r="D31" s="67"/>
      <c r="E31" s="67"/>
      <c r="F31" s="67"/>
      <c r="G31" s="67"/>
      <c r="H31" s="67"/>
      <c r="I31" s="134"/>
      <c r="J31" s="67"/>
      <c r="K31" s="67"/>
      <c r="L31" s="39"/>
    </row>
    <row r="32" s="1" customFormat="1" ht="14.4" customHeight="1">
      <c r="B32" s="39"/>
      <c r="F32" s="137" t="s">
        <v>38</v>
      </c>
      <c r="I32" s="138" t="s">
        <v>37</v>
      </c>
      <c r="J32" s="137" t="s">
        <v>39</v>
      </c>
      <c r="L32" s="39"/>
    </row>
    <row r="33" s="1" customFormat="1" ht="14.4" customHeight="1">
      <c r="B33" s="39"/>
      <c r="D33" s="125" t="s">
        <v>40</v>
      </c>
      <c r="E33" s="125" t="s">
        <v>41</v>
      </c>
      <c r="F33" s="139">
        <f>ROUND((SUM(BE91:BE324)),  2)</f>
        <v>0</v>
      </c>
      <c r="I33" s="140">
        <v>0.20999999999999999</v>
      </c>
      <c r="J33" s="139">
        <f>ROUND(((SUM(BE91:BE324))*I33),  2)</f>
        <v>0</v>
      </c>
      <c r="L33" s="39"/>
    </row>
    <row r="34" s="1" customFormat="1" ht="14.4" customHeight="1">
      <c r="B34" s="39"/>
      <c r="E34" s="125" t="s">
        <v>42</v>
      </c>
      <c r="F34" s="139">
        <f>ROUND((SUM(BF91:BF324)),  2)</f>
        <v>0</v>
      </c>
      <c r="I34" s="140">
        <v>0.14999999999999999</v>
      </c>
      <c r="J34" s="139">
        <f>ROUND(((SUM(BF91:BF324))*I34),  2)</f>
        <v>0</v>
      </c>
      <c r="L34" s="39"/>
    </row>
    <row r="35" hidden="1" s="1" customFormat="1" ht="14.4" customHeight="1">
      <c r="B35" s="39"/>
      <c r="E35" s="125" t="s">
        <v>43</v>
      </c>
      <c r="F35" s="139">
        <f>ROUND((SUM(BG91:BG324)),  2)</f>
        <v>0</v>
      </c>
      <c r="I35" s="140">
        <v>0.20999999999999999</v>
      </c>
      <c r="J35" s="139">
        <f>0</f>
        <v>0</v>
      </c>
      <c r="L35" s="39"/>
    </row>
    <row r="36" hidden="1" s="1" customFormat="1" ht="14.4" customHeight="1">
      <c r="B36" s="39"/>
      <c r="E36" s="125" t="s">
        <v>44</v>
      </c>
      <c r="F36" s="139">
        <f>ROUND((SUM(BH91:BH324)),  2)</f>
        <v>0</v>
      </c>
      <c r="I36" s="140">
        <v>0.14999999999999999</v>
      </c>
      <c r="J36" s="139">
        <f>0</f>
        <v>0</v>
      </c>
      <c r="L36" s="39"/>
    </row>
    <row r="37" hidden="1" s="1" customFormat="1" ht="14.4" customHeight="1">
      <c r="B37" s="39"/>
      <c r="E37" s="125" t="s">
        <v>45</v>
      </c>
      <c r="F37" s="139">
        <f>ROUND((SUM(BI91:BI324)),  2)</f>
        <v>0</v>
      </c>
      <c r="I37" s="140">
        <v>0</v>
      </c>
      <c r="J37" s="139">
        <f>0</f>
        <v>0</v>
      </c>
      <c r="L37" s="39"/>
    </row>
    <row r="38" s="1" customFormat="1" ht="6.96" customHeight="1">
      <c r="B38" s="39"/>
      <c r="I38" s="127"/>
      <c r="L38" s="39"/>
    </row>
    <row r="39" s="1" customFormat="1" ht="25.44" customHeight="1">
      <c r="B39" s="39"/>
      <c r="C39" s="141"/>
      <c r="D39" s="142" t="s">
        <v>46</v>
      </c>
      <c r="E39" s="143"/>
      <c r="F39" s="143"/>
      <c r="G39" s="144" t="s">
        <v>47</v>
      </c>
      <c r="H39" s="145" t="s">
        <v>48</v>
      </c>
      <c r="I39" s="146"/>
      <c r="J39" s="147">
        <f>SUM(J30:J37)</f>
        <v>0</v>
      </c>
      <c r="K39" s="148"/>
      <c r="L39" s="39"/>
    </row>
    <row r="40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39"/>
    </row>
    <row r="44" s="1" customFormat="1" ht="6.96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39"/>
    </row>
    <row r="45" s="1" customFormat="1" ht="24.96" customHeight="1">
      <c r="B45" s="34"/>
      <c r="C45" s="19" t="s">
        <v>99</v>
      </c>
      <c r="D45" s="35"/>
      <c r="E45" s="35"/>
      <c r="F45" s="35"/>
      <c r="G45" s="35"/>
      <c r="H45" s="35"/>
      <c r="I45" s="127"/>
      <c r="J45" s="35"/>
      <c r="K45" s="35"/>
      <c r="L45" s="39"/>
    </row>
    <row r="46" s="1" customFormat="1" ht="6.96" customHeight="1">
      <c r="B46" s="34"/>
      <c r="C46" s="35"/>
      <c r="D46" s="35"/>
      <c r="E46" s="35"/>
      <c r="F46" s="35"/>
      <c r="G46" s="35"/>
      <c r="H46" s="35"/>
      <c r="I46" s="127"/>
      <c r="J46" s="35"/>
      <c r="K46" s="35"/>
      <c r="L46" s="39"/>
    </row>
    <row r="47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7"/>
      <c r="J47" s="35"/>
      <c r="K47" s="35"/>
      <c r="L47" s="39"/>
    </row>
    <row r="48" s="1" customFormat="1" ht="16.5" customHeight="1">
      <c r="B48" s="34"/>
      <c r="C48" s="35"/>
      <c r="D48" s="35"/>
      <c r="E48" s="155" t="str">
        <f>E7</f>
        <v>MŠ Alšova - stavební úprava hospodářského pavilovu</v>
      </c>
      <c r="F48" s="28"/>
      <c r="G48" s="28"/>
      <c r="H48" s="28"/>
      <c r="I48" s="127"/>
      <c r="J48" s="35"/>
      <c r="K48" s="35"/>
      <c r="L48" s="39"/>
    </row>
    <row r="49" s="1" customFormat="1" ht="12" customHeight="1">
      <c r="B49" s="34"/>
      <c r="C49" s="28" t="s">
        <v>97</v>
      </c>
      <c r="D49" s="35"/>
      <c r="E49" s="35"/>
      <c r="F49" s="35"/>
      <c r="G49" s="35"/>
      <c r="H49" s="35"/>
      <c r="I49" s="127"/>
      <c r="J49" s="35"/>
      <c r="K49" s="35"/>
      <c r="L49" s="39"/>
    </row>
    <row r="50" s="1" customFormat="1" ht="16.5" customHeight="1">
      <c r="B50" s="34"/>
      <c r="C50" s="35"/>
      <c r="D50" s="35"/>
      <c r="E50" s="60" t="str">
        <f>E9</f>
        <v>50 - Elektroinstalace</v>
      </c>
      <c r="F50" s="35"/>
      <c r="G50" s="35"/>
      <c r="H50" s="35"/>
      <c r="I50" s="127"/>
      <c r="J50" s="35"/>
      <c r="K50" s="35"/>
      <c r="L50" s="39"/>
    </row>
    <row r="51" s="1" customFormat="1" ht="6.96" customHeight="1">
      <c r="B51" s="34"/>
      <c r="C51" s="35"/>
      <c r="D51" s="35"/>
      <c r="E51" s="35"/>
      <c r="F51" s="35"/>
      <c r="G51" s="35"/>
      <c r="H51" s="35"/>
      <c r="I51" s="127"/>
      <c r="J51" s="35"/>
      <c r="K51" s="35"/>
      <c r="L51" s="39"/>
    </row>
    <row r="52" s="1" customFormat="1" ht="12" customHeight="1">
      <c r="B52" s="34"/>
      <c r="C52" s="28" t="s">
        <v>20</v>
      </c>
      <c r="D52" s="35"/>
      <c r="E52" s="35"/>
      <c r="F52" s="23" t="str">
        <f>F12</f>
        <v>Sokolov</v>
      </c>
      <c r="G52" s="35"/>
      <c r="H52" s="35"/>
      <c r="I52" s="129" t="s">
        <v>22</v>
      </c>
      <c r="J52" s="63" t="str">
        <f>IF(J12="","",J12)</f>
        <v>3. 2. 2019</v>
      </c>
      <c r="K52" s="35"/>
      <c r="L52" s="39"/>
    </row>
    <row r="53" s="1" customFormat="1" ht="6.96" customHeight="1">
      <c r="B53" s="34"/>
      <c r="C53" s="35"/>
      <c r="D53" s="35"/>
      <c r="E53" s="35"/>
      <c r="F53" s="35"/>
      <c r="G53" s="35"/>
      <c r="H53" s="35"/>
      <c r="I53" s="127"/>
      <c r="J53" s="35"/>
      <c r="K53" s="35"/>
      <c r="L53" s="39"/>
    </row>
    <row r="54" s="1" customFormat="1" ht="13.65" customHeight="1">
      <c r="B54" s="34"/>
      <c r="C54" s="28" t="s">
        <v>24</v>
      </c>
      <c r="D54" s="35"/>
      <c r="E54" s="35"/>
      <c r="F54" s="23" t="str">
        <f>E15</f>
        <v>Město Sokolov</v>
      </c>
      <c r="G54" s="35"/>
      <c r="H54" s="35"/>
      <c r="I54" s="129" t="s">
        <v>30</v>
      </c>
      <c r="J54" s="32" t="str">
        <f>E21</f>
        <v>Pařízek Petr</v>
      </c>
      <c r="K54" s="35"/>
      <c r="L54" s="39"/>
    </row>
    <row r="55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9" t="s">
        <v>33</v>
      </c>
      <c r="J55" s="32" t="str">
        <f>E24</f>
        <v>Petr Matala</v>
      </c>
      <c r="K55" s="35"/>
      <c r="L55" s="39"/>
    </row>
    <row r="56" s="1" customFormat="1" ht="10.32" customHeight="1">
      <c r="B56" s="34"/>
      <c r="C56" s="35"/>
      <c r="D56" s="35"/>
      <c r="E56" s="35"/>
      <c r="F56" s="35"/>
      <c r="G56" s="35"/>
      <c r="H56" s="35"/>
      <c r="I56" s="127"/>
      <c r="J56" s="35"/>
      <c r="K56" s="35"/>
      <c r="L56" s="39"/>
    </row>
    <row r="57" s="1" customFormat="1" ht="29.28" customHeight="1">
      <c r="B57" s="34"/>
      <c r="C57" s="156" t="s">
        <v>100</v>
      </c>
      <c r="D57" s="157"/>
      <c r="E57" s="157"/>
      <c r="F57" s="157"/>
      <c r="G57" s="157"/>
      <c r="H57" s="157"/>
      <c r="I57" s="158"/>
      <c r="J57" s="159" t="s">
        <v>101</v>
      </c>
      <c r="K57" s="157"/>
      <c r="L57" s="39"/>
    </row>
    <row r="58" s="1" customFormat="1" ht="10.32" customHeight="1">
      <c r="B58" s="34"/>
      <c r="C58" s="35"/>
      <c r="D58" s="35"/>
      <c r="E58" s="35"/>
      <c r="F58" s="35"/>
      <c r="G58" s="35"/>
      <c r="H58" s="35"/>
      <c r="I58" s="127"/>
      <c r="J58" s="35"/>
      <c r="K58" s="35"/>
      <c r="L58" s="39"/>
    </row>
    <row r="59" s="1" customFormat="1" ht="22.8" customHeight="1">
      <c r="B59" s="34"/>
      <c r="C59" s="160" t="s">
        <v>102</v>
      </c>
      <c r="D59" s="35"/>
      <c r="E59" s="35"/>
      <c r="F59" s="35"/>
      <c r="G59" s="35"/>
      <c r="H59" s="35"/>
      <c r="I59" s="127"/>
      <c r="J59" s="94">
        <f>J91</f>
        <v>0</v>
      </c>
      <c r="K59" s="35"/>
      <c r="L59" s="39"/>
      <c r="AU59" s="13" t="s">
        <v>103</v>
      </c>
    </row>
    <row r="60" s="7" customFormat="1" ht="24.96" customHeight="1">
      <c r="B60" s="161"/>
      <c r="C60" s="162"/>
      <c r="D60" s="163" t="s">
        <v>979</v>
      </c>
      <c r="E60" s="164"/>
      <c r="F60" s="164"/>
      <c r="G60" s="164"/>
      <c r="H60" s="164"/>
      <c r="I60" s="165"/>
      <c r="J60" s="166">
        <f>J92</f>
        <v>0</v>
      </c>
      <c r="K60" s="162"/>
      <c r="L60" s="167"/>
    </row>
    <row r="61" s="7" customFormat="1" ht="24.96" customHeight="1">
      <c r="B61" s="161"/>
      <c r="C61" s="162"/>
      <c r="D61" s="163" t="s">
        <v>980</v>
      </c>
      <c r="E61" s="164"/>
      <c r="F61" s="164"/>
      <c r="G61" s="164"/>
      <c r="H61" s="164"/>
      <c r="I61" s="165"/>
      <c r="J61" s="166">
        <f>J93</f>
        <v>0</v>
      </c>
      <c r="K61" s="162"/>
      <c r="L61" s="167"/>
    </row>
    <row r="62" s="7" customFormat="1" ht="24.96" customHeight="1">
      <c r="B62" s="161"/>
      <c r="C62" s="162"/>
      <c r="D62" s="163" t="s">
        <v>981</v>
      </c>
      <c r="E62" s="164"/>
      <c r="F62" s="164"/>
      <c r="G62" s="164"/>
      <c r="H62" s="164"/>
      <c r="I62" s="165"/>
      <c r="J62" s="166">
        <f>J239</f>
        <v>0</v>
      </c>
      <c r="K62" s="162"/>
      <c r="L62" s="167"/>
    </row>
    <row r="63" s="7" customFormat="1" ht="24.96" customHeight="1">
      <c r="B63" s="161"/>
      <c r="C63" s="162"/>
      <c r="D63" s="163" t="s">
        <v>982</v>
      </c>
      <c r="E63" s="164"/>
      <c r="F63" s="164"/>
      <c r="G63" s="164"/>
      <c r="H63" s="164"/>
      <c r="I63" s="165"/>
      <c r="J63" s="166">
        <f>J271</f>
        <v>0</v>
      </c>
      <c r="K63" s="162"/>
      <c r="L63" s="167"/>
    </row>
    <row r="64" s="7" customFormat="1" ht="24.96" customHeight="1">
      <c r="B64" s="161"/>
      <c r="C64" s="162"/>
      <c r="D64" s="163" t="s">
        <v>983</v>
      </c>
      <c r="E64" s="164"/>
      <c r="F64" s="164"/>
      <c r="G64" s="164"/>
      <c r="H64" s="164"/>
      <c r="I64" s="165"/>
      <c r="J64" s="166">
        <f>J273</f>
        <v>0</v>
      </c>
      <c r="K64" s="162"/>
      <c r="L64" s="167"/>
    </row>
    <row r="65" s="7" customFormat="1" ht="24.96" customHeight="1">
      <c r="B65" s="161"/>
      <c r="C65" s="162"/>
      <c r="D65" s="163" t="s">
        <v>984</v>
      </c>
      <c r="E65" s="164"/>
      <c r="F65" s="164"/>
      <c r="G65" s="164"/>
      <c r="H65" s="164"/>
      <c r="I65" s="165"/>
      <c r="J65" s="166">
        <f>J287</f>
        <v>0</v>
      </c>
      <c r="K65" s="162"/>
      <c r="L65" s="167"/>
    </row>
    <row r="66" s="7" customFormat="1" ht="24.96" customHeight="1">
      <c r="B66" s="161"/>
      <c r="C66" s="162"/>
      <c r="D66" s="163" t="s">
        <v>985</v>
      </c>
      <c r="E66" s="164"/>
      <c r="F66" s="164"/>
      <c r="G66" s="164"/>
      <c r="H66" s="164"/>
      <c r="I66" s="165"/>
      <c r="J66" s="166">
        <f>J289</f>
        <v>0</v>
      </c>
      <c r="K66" s="162"/>
      <c r="L66" s="167"/>
    </row>
    <row r="67" s="7" customFormat="1" ht="24.96" customHeight="1">
      <c r="B67" s="161"/>
      <c r="C67" s="162"/>
      <c r="D67" s="163" t="s">
        <v>986</v>
      </c>
      <c r="E67" s="164"/>
      <c r="F67" s="164"/>
      <c r="G67" s="164"/>
      <c r="H67" s="164"/>
      <c r="I67" s="165"/>
      <c r="J67" s="166">
        <f>J291</f>
        <v>0</v>
      </c>
      <c r="K67" s="162"/>
      <c r="L67" s="167"/>
    </row>
    <row r="68" s="7" customFormat="1" ht="24.96" customHeight="1">
      <c r="B68" s="161"/>
      <c r="C68" s="162"/>
      <c r="D68" s="163" t="s">
        <v>987</v>
      </c>
      <c r="E68" s="164"/>
      <c r="F68" s="164"/>
      <c r="G68" s="164"/>
      <c r="H68" s="164"/>
      <c r="I68" s="165"/>
      <c r="J68" s="166">
        <f>J293</f>
        <v>0</v>
      </c>
      <c r="K68" s="162"/>
      <c r="L68" s="167"/>
    </row>
    <row r="69" s="7" customFormat="1" ht="24.96" customHeight="1">
      <c r="B69" s="161"/>
      <c r="C69" s="162"/>
      <c r="D69" s="163" t="s">
        <v>988</v>
      </c>
      <c r="E69" s="164"/>
      <c r="F69" s="164"/>
      <c r="G69" s="164"/>
      <c r="H69" s="164"/>
      <c r="I69" s="165"/>
      <c r="J69" s="166">
        <f>J295</f>
        <v>0</v>
      </c>
      <c r="K69" s="162"/>
      <c r="L69" s="167"/>
    </row>
    <row r="70" s="7" customFormat="1" ht="24.96" customHeight="1">
      <c r="B70" s="161"/>
      <c r="C70" s="162"/>
      <c r="D70" s="163" t="s">
        <v>989</v>
      </c>
      <c r="E70" s="164"/>
      <c r="F70" s="164"/>
      <c r="G70" s="164"/>
      <c r="H70" s="164"/>
      <c r="I70" s="165"/>
      <c r="J70" s="166">
        <f>J320</f>
        <v>0</v>
      </c>
      <c r="K70" s="162"/>
      <c r="L70" s="167"/>
    </row>
    <row r="71" s="7" customFormat="1" ht="24.96" customHeight="1">
      <c r="B71" s="161"/>
      <c r="C71" s="162"/>
      <c r="D71" s="163" t="s">
        <v>990</v>
      </c>
      <c r="E71" s="164"/>
      <c r="F71" s="164"/>
      <c r="G71" s="164"/>
      <c r="H71" s="164"/>
      <c r="I71" s="165"/>
      <c r="J71" s="166">
        <f>J323</f>
        <v>0</v>
      </c>
      <c r="K71" s="162"/>
      <c r="L71" s="167"/>
    </row>
    <row r="72" s="1" customFormat="1" ht="21.84" customHeight="1">
      <c r="B72" s="34"/>
      <c r="C72" s="35"/>
      <c r="D72" s="35"/>
      <c r="E72" s="35"/>
      <c r="F72" s="35"/>
      <c r="G72" s="35"/>
      <c r="H72" s="35"/>
      <c r="I72" s="127"/>
      <c r="J72" s="35"/>
      <c r="K72" s="35"/>
      <c r="L72" s="39"/>
    </row>
    <row r="73" s="1" customFormat="1" ht="6.96" customHeight="1">
      <c r="B73" s="53"/>
      <c r="C73" s="54"/>
      <c r="D73" s="54"/>
      <c r="E73" s="54"/>
      <c r="F73" s="54"/>
      <c r="G73" s="54"/>
      <c r="H73" s="54"/>
      <c r="I73" s="151"/>
      <c r="J73" s="54"/>
      <c r="K73" s="54"/>
      <c r="L73" s="39"/>
    </row>
    <row r="77" s="1" customFormat="1" ht="6.96" customHeight="1">
      <c r="B77" s="55"/>
      <c r="C77" s="56"/>
      <c r="D77" s="56"/>
      <c r="E77" s="56"/>
      <c r="F77" s="56"/>
      <c r="G77" s="56"/>
      <c r="H77" s="56"/>
      <c r="I77" s="154"/>
      <c r="J77" s="56"/>
      <c r="K77" s="56"/>
      <c r="L77" s="39"/>
    </row>
    <row r="78" s="1" customFormat="1" ht="24.96" customHeight="1">
      <c r="B78" s="34"/>
      <c r="C78" s="19" t="s">
        <v>106</v>
      </c>
      <c r="D78" s="35"/>
      <c r="E78" s="35"/>
      <c r="F78" s="35"/>
      <c r="G78" s="35"/>
      <c r="H78" s="35"/>
      <c r="I78" s="127"/>
      <c r="J78" s="35"/>
      <c r="K78" s="35"/>
      <c r="L78" s="39"/>
    </row>
    <row r="79" s="1" customFormat="1" ht="6.96" customHeight="1">
      <c r="B79" s="34"/>
      <c r="C79" s="35"/>
      <c r="D79" s="35"/>
      <c r="E79" s="35"/>
      <c r="F79" s="35"/>
      <c r="G79" s="35"/>
      <c r="H79" s="35"/>
      <c r="I79" s="127"/>
      <c r="J79" s="35"/>
      <c r="K79" s="35"/>
      <c r="L79" s="39"/>
    </row>
    <row r="80" s="1" customFormat="1" ht="12" customHeight="1">
      <c r="B80" s="34"/>
      <c r="C80" s="28" t="s">
        <v>16</v>
      </c>
      <c r="D80" s="35"/>
      <c r="E80" s="35"/>
      <c r="F80" s="35"/>
      <c r="G80" s="35"/>
      <c r="H80" s="35"/>
      <c r="I80" s="127"/>
      <c r="J80" s="35"/>
      <c r="K80" s="35"/>
      <c r="L80" s="39"/>
    </row>
    <row r="81" s="1" customFormat="1" ht="16.5" customHeight="1">
      <c r="B81" s="34"/>
      <c r="C81" s="35"/>
      <c r="D81" s="35"/>
      <c r="E81" s="155" t="str">
        <f>E7</f>
        <v>MŠ Alšova - stavební úprava hospodářského pavilovu</v>
      </c>
      <c r="F81" s="28"/>
      <c r="G81" s="28"/>
      <c r="H81" s="28"/>
      <c r="I81" s="127"/>
      <c r="J81" s="35"/>
      <c r="K81" s="35"/>
      <c r="L81" s="39"/>
    </row>
    <row r="82" s="1" customFormat="1" ht="12" customHeight="1">
      <c r="B82" s="34"/>
      <c r="C82" s="28" t="s">
        <v>97</v>
      </c>
      <c r="D82" s="35"/>
      <c r="E82" s="35"/>
      <c r="F82" s="35"/>
      <c r="G82" s="35"/>
      <c r="H82" s="35"/>
      <c r="I82" s="127"/>
      <c r="J82" s="35"/>
      <c r="K82" s="35"/>
      <c r="L82" s="39"/>
    </row>
    <row r="83" s="1" customFormat="1" ht="16.5" customHeight="1">
      <c r="B83" s="34"/>
      <c r="C83" s="35"/>
      <c r="D83" s="35"/>
      <c r="E83" s="60" t="str">
        <f>E9</f>
        <v>50 - Elektroinstalace</v>
      </c>
      <c r="F83" s="35"/>
      <c r="G83" s="35"/>
      <c r="H83" s="35"/>
      <c r="I83" s="127"/>
      <c r="J83" s="35"/>
      <c r="K83" s="35"/>
      <c r="L83" s="39"/>
    </row>
    <row r="84" s="1" customFormat="1" ht="6.96" customHeight="1">
      <c r="B84" s="34"/>
      <c r="C84" s="35"/>
      <c r="D84" s="35"/>
      <c r="E84" s="35"/>
      <c r="F84" s="35"/>
      <c r="G84" s="35"/>
      <c r="H84" s="35"/>
      <c r="I84" s="127"/>
      <c r="J84" s="35"/>
      <c r="K84" s="35"/>
      <c r="L84" s="39"/>
    </row>
    <row r="85" s="1" customFormat="1" ht="12" customHeight="1">
      <c r="B85" s="34"/>
      <c r="C85" s="28" t="s">
        <v>20</v>
      </c>
      <c r="D85" s="35"/>
      <c r="E85" s="35"/>
      <c r="F85" s="23" t="str">
        <f>F12</f>
        <v>Sokolov</v>
      </c>
      <c r="G85" s="35"/>
      <c r="H85" s="35"/>
      <c r="I85" s="129" t="s">
        <v>22</v>
      </c>
      <c r="J85" s="63" t="str">
        <f>IF(J12="","",J12)</f>
        <v>3. 2. 2019</v>
      </c>
      <c r="K85" s="35"/>
      <c r="L85" s="39"/>
    </row>
    <row r="86" s="1" customFormat="1" ht="6.96" customHeight="1">
      <c r="B86" s="34"/>
      <c r="C86" s="35"/>
      <c r="D86" s="35"/>
      <c r="E86" s="35"/>
      <c r="F86" s="35"/>
      <c r="G86" s="35"/>
      <c r="H86" s="35"/>
      <c r="I86" s="127"/>
      <c r="J86" s="35"/>
      <c r="K86" s="35"/>
      <c r="L86" s="39"/>
    </row>
    <row r="87" s="1" customFormat="1" ht="13.65" customHeight="1">
      <c r="B87" s="34"/>
      <c r="C87" s="28" t="s">
        <v>24</v>
      </c>
      <c r="D87" s="35"/>
      <c r="E87" s="35"/>
      <c r="F87" s="23" t="str">
        <f>E15</f>
        <v>Město Sokolov</v>
      </c>
      <c r="G87" s="35"/>
      <c r="H87" s="35"/>
      <c r="I87" s="129" t="s">
        <v>30</v>
      </c>
      <c r="J87" s="32" t="str">
        <f>E21</f>
        <v>Pařízek Petr</v>
      </c>
      <c r="K87" s="35"/>
      <c r="L87" s="39"/>
    </row>
    <row r="88" s="1" customFormat="1" ht="13.65" customHeight="1">
      <c r="B88" s="34"/>
      <c r="C88" s="28" t="s">
        <v>28</v>
      </c>
      <c r="D88" s="35"/>
      <c r="E88" s="35"/>
      <c r="F88" s="23" t="str">
        <f>IF(E18="","",E18)</f>
        <v>Vyplň údaj</v>
      </c>
      <c r="G88" s="35"/>
      <c r="H88" s="35"/>
      <c r="I88" s="129" t="s">
        <v>33</v>
      </c>
      <c r="J88" s="32" t="str">
        <f>E24</f>
        <v>Petr Matala</v>
      </c>
      <c r="K88" s="35"/>
      <c r="L88" s="39"/>
    </row>
    <row r="89" s="1" customFormat="1" ht="10.32" customHeight="1">
      <c r="B89" s="34"/>
      <c r="C89" s="35"/>
      <c r="D89" s="35"/>
      <c r="E89" s="35"/>
      <c r="F89" s="35"/>
      <c r="G89" s="35"/>
      <c r="H89" s="35"/>
      <c r="I89" s="127"/>
      <c r="J89" s="35"/>
      <c r="K89" s="35"/>
      <c r="L89" s="39"/>
    </row>
    <row r="90" s="9" customFormat="1" ht="29.28" customHeight="1">
      <c r="B90" s="175"/>
      <c r="C90" s="176" t="s">
        <v>107</v>
      </c>
      <c r="D90" s="177" t="s">
        <v>55</v>
      </c>
      <c r="E90" s="177" t="s">
        <v>51</v>
      </c>
      <c r="F90" s="177" t="s">
        <v>52</v>
      </c>
      <c r="G90" s="177" t="s">
        <v>108</v>
      </c>
      <c r="H90" s="177" t="s">
        <v>109</v>
      </c>
      <c r="I90" s="178" t="s">
        <v>110</v>
      </c>
      <c r="J90" s="177" t="s">
        <v>101</v>
      </c>
      <c r="K90" s="179" t="s">
        <v>111</v>
      </c>
      <c r="L90" s="180"/>
      <c r="M90" s="84" t="s">
        <v>1</v>
      </c>
      <c r="N90" s="85" t="s">
        <v>40</v>
      </c>
      <c r="O90" s="85" t="s">
        <v>112</v>
      </c>
      <c r="P90" s="85" t="s">
        <v>113</v>
      </c>
      <c r="Q90" s="85" t="s">
        <v>114</v>
      </c>
      <c r="R90" s="85" t="s">
        <v>115</v>
      </c>
      <c r="S90" s="85" t="s">
        <v>116</v>
      </c>
      <c r="T90" s="86" t="s">
        <v>117</v>
      </c>
    </row>
    <row r="91" s="1" customFormat="1" ht="22.8" customHeight="1">
      <c r="B91" s="34"/>
      <c r="C91" s="91" t="s">
        <v>118</v>
      </c>
      <c r="D91" s="35"/>
      <c r="E91" s="35"/>
      <c r="F91" s="35"/>
      <c r="G91" s="35"/>
      <c r="H91" s="35"/>
      <c r="I91" s="127"/>
      <c r="J91" s="181">
        <f>BK91</f>
        <v>0</v>
      </c>
      <c r="K91" s="35"/>
      <c r="L91" s="39"/>
      <c r="M91" s="87"/>
      <c r="N91" s="88"/>
      <c r="O91" s="88"/>
      <c r="P91" s="182">
        <f>P92+P93+P239+P271+P273+P287+P289+P291+P293+P295+P320+P323</f>
        <v>0</v>
      </c>
      <c r="Q91" s="88"/>
      <c r="R91" s="182">
        <f>R92+R93+R239+R271+R273+R287+R289+R291+R293+R295+R320+R323</f>
        <v>0</v>
      </c>
      <c r="S91" s="88"/>
      <c r="T91" s="183">
        <f>T92+T93+T239+T271+T273+T287+T289+T291+T293+T295+T320+T323</f>
        <v>0</v>
      </c>
      <c r="AT91" s="13" t="s">
        <v>69</v>
      </c>
      <c r="AU91" s="13" t="s">
        <v>103</v>
      </c>
      <c r="BK91" s="184">
        <f>BK92+BK93+BK239+BK271+BK273+BK287+BK289+BK291+BK293+BK295+BK320+BK323</f>
        <v>0</v>
      </c>
    </row>
    <row r="92" s="10" customFormat="1" ht="25.92" customHeight="1">
      <c r="B92" s="185"/>
      <c r="C92" s="186"/>
      <c r="D92" s="187" t="s">
        <v>69</v>
      </c>
      <c r="E92" s="188" t="s">
        <v>162</v>
      </c>
      <c r="F92" s="188" t="s">
        <v>162</v>
      </c>
      <c r="G92" s="186"/>
      <c r="H92" s="186"/>
      <c r="I92" s="189"/>
      <c r="J92" s="190">
        <f>BK92</f>
        <v>0</v>
      </c>
      <c r="K92" s="186"/>
      <c r="L92" s="191"/>
      <c r="M92" s="192"/>
      <c r="N92" s="193"/>
      <c r="O92" s="193"/>
      <c r="P92" s="194">
        <v>0</v>
      </c>
      <c r="Q92" s="193"/>
      <c r="R92" s="194">
        <v>0</v>
      </c>
      <c r="S92" s="193"/>
      <c r="T92" s="195">
        <v>0</v>
      </c>
      <c r="AR92" s="196" t="s">
        <v>78</v>
      </c>
      <c r="AT92" s="197" t="s">
        <v>69</v>
      </c>
      <c r="AU92" s="197" t="s">
        <v>70</v>
      </c>
      <c r="AY92" s="196" t="s">
        <v>122</v>
      </c>
      <c r="BK92" s="198">
        <v>0</v>
      </c>
    </row>
    <row r="93" s="10" customFormat="1" ht="25.92" customHeight="1">
      <c r="B93" s="185"/>
      <c r="C93" s="186"/>
      <c r="D93" s="187" t="s">
        <v>69</v>
      </c>
      <c r="E93" s="188" t="s">
        <v>991</v>
      </c>
      <c r="F93" s="188" t="s">
        <v>992</v>
      </c>
      <c r="G93" s="186"/>
      <c r="H93" s="186"/>
      <c r="I93" s="189"/>
      <c r="J93" s="190">
        <f>BK93</f>
        <v>0</v>
      </c>
      <c r="K93" s="186"/>
      <c r="L93" s="191"/>
      <c r="M93" s="192"/>
      <c r="N93" s="193"/>
      <c r="O93" s="193"/>
      <c r="P93" s="194">
        <f>SUM(P94:P238)</f>
        <v>0</v>
      </c>
      <c r="Q93" s="193"/>
      <c r="R93" s="194">
        <f>SUM(R94:R238)</f>
        <v>0</v>
      </c>
      <c r="S93" s="193"/>
      <c r="T93" s="195">
        <f>SUM(T94:T238)</f>
        <v>0</v>
      </c>
      <c r="AR93" s="196" t="s">
        <v>78</v>
      </c>
      <c r="AT93" s="197" t="s">
        <v>69</v>
      </c>
      <c r="AU93" s="197" t="s">
        <v>70</v>
      </c>
      <c r="AY93" s="196" t="s">
        <v>122</v>
      </c>
      <c r="BK93" s="198">
        <f>SUM(BK94:BK238)</f>
        <v>0</v>
      </c>
    </row>
    <row r="94" s="1" customFormat="1" ht="16.5" customHeight="1">
      <c r="B94" s="34"/>
      <c r="C94" s="201" t="s">
        <v>78</v>
      </c>
      <c r="D94" s="201" t="s">
        <v>124</v>
      </c>
      <c r="E94" s="202" t="s">
        <v>993</v>
      </c>
      <c r="F94" s="203" t="s">
        <v>994</v>
      </c>
      <c r="G94" s="204" t="s">
        <v>995</v>
      </c>
      <c r="H94" s="205">
        <v>79</v>
      </c>
      <c r="I94" s="206"/>
      <c r="J94" s="207">
        <f>ROUND(I94*H94,2)</f>
        <v>0</v>
      </c>
      <c r="K94" s="203" t="s">
        <v>1</v>
      </c>
      <c r="L94" s="39"/>
      <c r="M94" s="208" t="s">
        <v>1</v>
      </c>
      <c r="N94" s="209" t="s">
        <v>41</v>
      </c>
      <c r="O94" s="75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AR94" s="13" t="s">
        <v>121</v>
      </c>
      <c r="AT94" s="13" t="s">
        <v>124</v>
      </c>
      <c r="AU94" s="13" t="s">
        <v>78</v>
      </c>
      <c r="AY94" s="13" t="s">
        <v>122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3" t="s">
        <v>78</v>
      </c>
      <c r="BK94" s="212">
        <f>ROUND(I94*H94,2)</f>
        <v>0</v>
      </c>
      <c r="BL94" s="13" t="s">
        <v>121</v>
      </c>
      <c r="BM94" s="13" t="s">
        <v>80</v>
      </c>
    </row>
    <row r="95" s="1" customFormat="1" ht="16.5" customHeight="1">
      <c r="B95" s="34"/>
      <c r="C95" s="233" t="s">
        <v>80</v>
      </c>
      <c r="D95" s="233" t="s">
        <v>339</v>
      </c>
      <c r="E95" s="234" t="s">
        <v>996</v>
      </c>
      <c r="F95" s="235" t="s">
        <v>997</v>
      </c>
      <c r="G95" s="236" t="s">
        <v>998</v>
      </c>
      <c r="H95" s="237">
        <v>79</v>
      </c>
      <c r="I95" s="238"/>
      <c r="J95" s="239">
        <f>ROUND(I95*H95,2)</f>
        <v>0</v>
      </c>
      <c r="K95" s="235" t="s">
        <v>1</v>
      </c>
      <c r="L95" s="240"/>
      <c r="M95" s="241" t="s">
        <v>1</v>
      </c>
      <c r="N95" s="242" t="s">
        <v>41</v>
      </c>
      <c r="O95" s="75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13" t="s">
        <v>196</v>
      </c>
      <c r="AT95" s="13" t="s">
        <v>339</v>
      </c>
      <c r="AU95" s="13" t="s">
        <v>78</v>
      </c>
      <c r="AY95" s="13" t="s">
        <v>122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3" t="s">
        <v>78</v>
      </c>
      <c r="BK95" s="212">
        <f>ROUND(I95*H95,2)</f>
        <v>0</v>
      </c>
      <c r="BL95" s="13" t="s">
        <v>121</v>
      </c>
      <c r="BM95" s="13" t="s">
        <v>121</v>
      </c>
    </row>
    <row r="96" s="1" customFormat="1" ht="16.5" customHeight="1">
      <c r="B96" s="34"/>
      <c r="C96" s="201" t="s">
        <v>129</v>
      </c>
      <c r="D96" s="201" t="s">
        <v>124</v>
      </c>
      <c r="E96" s="202" t="s">
        <v>999</v>
      </c>
      <c r="F96" s="203" t="s">
        <v>1000</v>
      </c>
      <c r="G96" s="204" t="s">
        <v>995</v>
      </c>
      <c r="H96" s="205">
        <v>29</v>
      </c>
      <c r="I96" s="206"/>
      <c r="J96" s="207">
        <f>ROUND(I96*H96,2)</f>
        <v>0</v>
      </c>
      <c r="K96" s="203" t="s">
        <v>1</v>
      </c>
      <c r="L96" s="39"/>
      <c r="M96" s="208" t="s">
        <v>1</v>
      </c>
      <c r="N96" s="209" t="s">
        <v>41</v>
      </c>
      <c r="O96" s="75"/>
      <c r="P96" s="210">
        <f>O96*H96</f>
        <v>0</v>
      </c>
      <c r="Q96" s="210">
        <v>0</v>
      </c>
      <c r="R96" s="210">
        <f>Q96*H96</f>
        <v>0</v>
      </c>
      <c r="S96" s="210">
        <v>0</v>
      </c>
      <c r="T96" s="211">
        <f>S96*H96</f>
        <v>0</v>
      </c>
      <c r="AR96" s="13" t="s">
        <v>121</v>
      </c>
      <c r="AT96" s="13" t="s">
        <v>124</v>
      </c>
      <c r="AU96" s="13" t="s">
        <v>78</v>
      </c>
      <c r="AY96" s="13" t="s">
        <v>122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13" t="s">
        <v>78</v>
      </c>
      <c r="BK96" s="212">
        <f>ROUND(I96*H96,2)</f>
        <v>0</v>
      </c>
      <c r="BL96" s="13" t="s">
        <v>121</v>
      </c>
      <c r="BM96" s="13" t="s">
        <v>140</v>
      </c>
    </row>
    <row r="97" s="1" customFormat="1" ht="16.5" customHeight="1">
      <c r="B97" s="34"/>
      <c r="C97" s="233" t="s">
        <v>121</v>
      </c>
      <c r="D97" s="233" t="s">
        <v>339</v>
      </c>
      <c r="E97" s="234" t="s">
        <v>1001</v>
      </c>
      <c r="F97" s="235" t="s">
        <v>1002</v>
      </c>
      <c r="G97" s="236" t="s">
        <v>998</v>
      </c>
      <c r="H97" s="237">
        <v>29</v>
      </c>
      <c r="I97" s="238"/>
      <c r="J97" s="239">
        <f>ROUND(I97*H97,2)</f>
        <v>0</v>
      </c>
      <c r="K97" s="235" t="s">
        <v>1</v>
      </c>
      <c r="L97" s="240"/>
      <c r="M97" s="241" t="s">
        <v>1</v>
      </c>
      <c r="N97" s="242" t="s">
        <v>41</v>
      </c>
      <c r="O97" s="75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13" t="s">
        <v>196</v>
      </c>
      <c r="AT97" s="13" t="s">
        <v>339</v>
      </c>
      <c r="AU97" s="13" t="s">
        <v>78</v>
      </c>
      <c r="AY97" s="13" t="s">
        <v>122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3" t="s">
        <v>78</v>
      </c>
      <c r="BK97" s="212">
        <f>ROUND(I97*H97,2)</f>
        <v>0</v>
      </c>
      <c r="BL97" s="13" t="s">
        <v>121</v>
      </c>
      <c r="BM97" s="13" t="s">
        <v>196</v>
      </c>
    </row>
    <row r="98" s="1" customFormat="1" ht="16.5" customHeight="1">
      <c r="B98" s="34"/>
      <c r="C98" s="201" t="s">
        <v>136</v>
      </c>
      <c r="D98" s="201" t="s">
        <v>124</v>
      </c>
      <c r="E98" s="202" t="s">
        <v>1003</v>
      </c>
      <c r="F98" s="203" t="s">
        <v>1004</v>
      </c>
      <c r="G98" s="204" t="s">
        <v>203</v>
      </c>
      <c r="H98" s="205">
        <v>32</v>
      </c>
      <c r="I98" s="206"/>
      <c r="J98" s="207">
        <f>ROUND(I98*H98,2)</f>
        <v>0</v>
      </c>
      <c r="K98" s="203" t="s">
        <v>1</v>
      </c>
      <c r="L98" s="39"/>
      <c r="M98" s="208" t="s">
        <v>1</v>
      </c>
      <c r="N98" s="209" t="s">
        <v>41</v>
      </c>
      <c r="O98" s="75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13" t="s">
        <v>121</v>
      </c>
      <c r="AT98" s="13" t="s">
        <v>124</v>
      </c>
      <c r="AU98" s="13" t="s">
        <v>78</v>
      </c>
      <c r="AY98" s="13" t="s">
        <v>122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3" t="s">
        <v>78</v>
      </c>
      <c r="BK98" s="212">
        <f>ROUND(I98*H98,2)</f>
        <v>0</v>
      </c>
      <c r="BL98" s="13" t="s">
        <v>121</v>
      </c>
      <c r="BM98" s="13" t="s">
        <v>81</v>
      </c>
    </row>
    <row r="99" s="1" customFormat="1" ht="16.5" customHeight="1">
      <c r="B99" s="34"/>
      <c r="C99" s="233" t="s">
        <v>140</v>
      </c>
      <c r="D99" s="233" t="s">
        <v>339</v>
      </c>
      <c r="E99" s="234" t="s">
        <v>1005</v>
      </c>
      <c r="F99" s="235" t="s">
        <v>1006</v>
      </c>
      <c r="G99" s="236" t="s">
        <v>339</v>
      </c>
      <c r="H99" s="237">
        <v>32</v>
      </c>
      <c r="I99" s="238"/>
      <c r="J99" s="239">
        <f>ROUND(I99*H99,2)</f>
        <v>0</v>
      </c>
      <c r="K99" s="235" t="s">
        <v>1</v>
      </c>
      <c r="L99" s="240"/>
      <c r="M99" s="241" t="s">
        <v>1</v>
      </c>
      <c r="N99" s="242" t="s">
        <v>41</v>
      </c>
      <c r="O99" s="75"/>
      <c r="P99" s="210">
        <f>O99*H99</f>
        <v>0</v>
      </c>
      <c r="Q99" s="210">
        <v>0</v>
      </c>
      <c r="R99" s="210">
        <f>Q99*H99</f>
        <v>0</v>
      </c>
      <c r="S99" s="210">
        <v>0</v>
      </c>
      <c r="T99" s="211">
        <f>S99*H99</f>
        <v>0</v>
      </c>
      <c r="AR99" s="13" t="s">
        <v>196</v>
      </c>
      <c r="AT99" s="13" t="s">
        <v>339</v>
      </c>
      <c r="AU99" s="13" t="s">
        <v>78</v>
      </c>
      <c r="AY99" s="13" t="s">
        <v>122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13" t="s">
        <v>78</v>
      </c>
      <c r="BK99" s="212">
        <f>ROUND(I99*H99,2)</f>
        <v>0</v>
      </c>
      <c r="BL99" s="13" t="s">
        <v>121</v>
      </c>
      <c r="BM99" s="13" t="s">
        <v>216</v>
      </c>
    </row>
    <row r="100" s="1" customFormat="1" ht="16.5" customHeight="1">
      <c r="B100" s="34"/>
      <c r="C100" s="201" t="s">
        <v>144</v>
      </c>
      <c r="D100" s="201" t="s">
        <v>124</v>
      </c>
      <c r="E100" s="202" t="s">
        <v>1007</v>
      </c>
      <c r="F100" s="203" t="s">
        <v>1008</v>
      </c>
      <c r="G100" s="204" t="s">
        <v>203</v>
      </c>
      <c r="H100" s="205">
        <v>7</v>
      </c>
      <c r="I100" s="206"/>
      <c r="J100" s="207">
        <f>ROUND(I100*H100,2)</f>
        <v>0</v>
      </c>
      <c r="K100" s="203" t="s">
        <v>1</v>
      </c>
      <c r="L100" s="39"/>
      <c r="M100" s="208" t="s">
        <v>1</v>
      </c>
      <c r="N100" s="209" t="s">
        <v>41</v>
      </c>
      <c r="O100" s="75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13" t="s">
        <v>121</v>
      </c>
      <c r="AT100" s="13" t="s">
        <v>124</v>
      </c>
      <c r="AU100" s="13" t="s">
        <v>78</v>
      </c>
      <c r="AY100" s="13" t="s">
        <v>122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3" t="s">
        <v>78</v>
      </c>
      <c r="BK100" s="212">
        <f>ROUND(I100*H100,2)</f>
        <v>0</v>
      </c>
      <c r="BL100" s="13" t="s">
        <v>121</v>
      </c>
      <c r="BM100" s="13" t="s">
        <v>225</v>
      </c>
    </row>
    <row r="101" s="1" customFormat="1" ht="16.5" customHeight="1">
      <c r="B101" s="34"/>
      <c r="C101" s="233" t="s">
        <v>196</v>
      </c>
      <c r="D101" s="233" t="s">
        <v>339</v>
      </c>
      <c r="E101" s="234" t="s">
        <v>1009</v>
      </c>
      <c r="F101" s="235" t="s">
        <v>1010</v>
      </c>
      <c r="G101" s="236" t="s">
        <v>339</v>
      </c>
      <c r="H101" s="237">
        <v>7</v>
      </c>
      <c r="I101" s="238"/>
      <c r="J101" s="239">
        <f>ROUND(I101*H101,2)</f>
        <v>0</v>
      </c>
      <c r="K101" s="235" t="s">
        <v>1</v>
      </c>
      <c r="L101" s="240"/>
      <c r="M101" s="241" t="s">
        <v>1</v>
      </c>
      <c r="N101" s="242" t="s">
        <v>41</v>
      </c>
      <c r="O101" s="75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13" t="s">
        <v>196</v>
      </c>
      <c r="AT101" s="13" t="s">
        <v>339</v>
      </c>
      <c r="AU101" s="13" t="s">
        <v>78</v>
      </c>
      <c r="AY101" s="13" t="s">
        <v>122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3" t="s">
        <v>78</v>
      </c>
      <c r="BK101" s="212">
        <f>ROUND(I101*H101,2)</f>
        <v>0</v>
      </c>
      <c r="BL101" s="13" t="s">
        <v>121</v>
      </c>
      <c r="BM101" s="13" t="s">
        <v>237</v>
      </c>
    </row>
    <row r="102" s="1" customFormat="1" ht="16.5" customHeight="1">
      <c r="B102" s="34"/>
      <c r="C102" s="201" t="s">
        <v>170</v>
      </c>
      <c r="D102" s="201" t="s">
        <v>124</v>
      </c>
      <c r="E102" s="202" t="s">
        <v>1011</v>
      </c>
      <c r="F102" s="203" t="s">
        <v>1012</v>
      </c>
      <c r="G102" s="204" t="s">
        <v>203</v>
      </c>
      <c r="H102" s="205">
        <v>6</v>
      </c>
      <c r="I102" s="206"/>
      <c r="J102" s="207">
        <f>ROUND(I102*H102,2)</f>
        <v>0</v>
      </c>
      <c r="K102" s="203" t="s">
        <v>1</v>
      </c>
      <c r="L102" s="39"/>
      <c r="M102" s="208" t="s">
        <v>1</v>
      </c>
      <c r="N102" s="209" t="s">
        <v>41</v>
      </c>
      <c r="O102" s="75"/>
      <c r="P102" s="210">
        <f>O102*H102</f>
        <v>0</v>
      </c>
      <c r="Q102" s="210">
        <v>0</v>
      </c>
      <c r="R102" s="210">
        <f>Q102*H102</f>
        <v>0</v>
      </c>
      <c r="S102" s="210">
        <v>0</v>
      </c>
      <c r="T102" s="211">
        <f>S102*H102</f>
        <v>0</v>
      </c>
      <c r="AR102" s="13" t="s">
        <v>121</v>
      </c>
      <c r="AT102" s="13" t="s">
        <v>124</v>
      </c>
      <c r="AU102" s="13" t="s">
        <v>78</v>
      </c>
      <c r="AY102" s="13" t="s">
        <v>122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3" t="s">
        <v>78</v>
      </c>
      <c r="BK102" s="212">
        <f>ROUND(I102*H102,2)</f>
        <v>0</v>
      </c>
      <c r="BL102" s="13" t="s">
        <v>121</v>
      </c>
      <c r="BM102" s="13" t="s">
        <v>247</v>
      </c>
    </row>
    <row r="103" s="1" customFormat="1" ht="16.5" customHeight="1">
      <c r="B103" s="34"/>
      <c r="C103" s="233" t="s">
        <v>81</v>
      </c>
      <c r="D103" s="233" t="s">
        <v>339</v>
      </c>
      <c r="E103" s="234" t="s">
        <v>1013</v>
      </c>
      <c r="F103" s="235" t="s">
        <v>1014</v>
      </c>
      <c r="G103" s="236" t="s">
        <v>339</v>
      </c>
      <c r="H103" s="237">
        <v>6</v>
      </c>
      <c r="I103" s="238"/>
      <c r="J103" s="239">
        <f>ROUND(I103*H103,2)</f>
        <v>0</v>
      </c>
      <c r="K103" s="235" t="s">
        <v>1</v>
      </c>
      <c r="L103" s="240"/>
      <c r="M103" s="241" t="s">
        <v>1</v>
      </c>
      <c r="N103" s="242" t="s">
        <v>41</v>
      </c>
      <c r="O103" s="75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1">
        <f>S103*H103</f>
        <v>0</v>
      </c>
      <c r="AR103" s="13" t="s">
        <v>196</v>
      </c>
      <c r="AT103" s="13" t="s">
        <v>339</v>
      </c>
      <c r="AU103" s="13" t="s">
        <v>78</v>
      </c>
      <c r="AY103" s="13" t="s">
        <v>122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3" t="s">
        <v>78</v>
      </c>
      <c r="BK103" s="212">
        <f>ROUND(I103*H103,2)</f>
        <v>0</v>
      </c>
      <c r="BL103" s="13" t="s">
        <v>121</v>
      </c>
      <c r="BM103" s="13" t="s">
        <v>84</v>
      </c>
    </row>
    <row r="104" s="1" customFormat="1" ht="16.5" customHeight="1">
      <c r="B104" s="34"/>
      <c r="C104" s="201" t="s">
        <v>210</v>
      </c>
      <c r="D104" s="201" t="s">
        <v>124</v>
      </c>
      <c r="E104" s="202" t="s">
        <v>1015</v>
      </c>
      <c r="F104" s="203" t="s">
        <v>1016</v>
      </c>
      <c r="G104" s="204" t="s">
        <v>203</v>
      </c>
      <c r="H104" s="205">
        <v>12</v>
      </c>
      <c r="I104" s="206"/>
      <c r="J104" s="207">
        <f>ROUND(I104*H104,2)</f>
        <v>0</v>
      </c>
      <c r="K104" s="203" t="s">
        <v>1</v>
      </c>
      <c r="L104" s="39"/>
      <c r="M104" s="208" t="s">
        <v>1</v>
      </c>
      <c r="N104" s="209" t="s">
        <v>41</v>
      </c>
      <c r="O104" s="75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13" t="s">
        <v>121</v>
      </c>
      <c r="AT104" s="13" t="s">
        <v>124</v>
      </c>
      <c r="AU104" s="13" t="s">
        <v>78</v>
      </c>
      <c r="AY104" s="13" t="s">
        <v>122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13" t="s">
        <v>78</v>
      </c>
      <c r="BK104" s="212">
        <f>ROUND(I104*H104,2)</f>
        <v>0</v>
      </c>
      <c r="BL104" s="13" t="s">
        <v>121</v>
      </c>
      <c r="BM104" s="13" t="s">
        <v>268</v>
      </c>
    </row>
    <row r="105" s="1" customFormat="1" ht="16.5" customHeight="1">
      <c r="B105" s="34"/>
      <c r="C105" s="233" t="s">
        <v>216</v>
      </c>
      <c r="D105" s="233" t="s">
        <v>339</v>
      </c>
      <c r="E105" s="234" t="s">
        <v>1017</v>
      </c>
      <c r="F105" s="235" t="s">
        <v>1018</v>
      </c>
      <c r="G105" s="236" t="s">
        <v>339</v>
      </c>
      <c r="H105" s="237">
        <v>12</v>
      </c>
      <c r="I105" s="238"/>
      <c r="J105" s="239">
        <f>ROUND(I105*H105,2)</f>
        <v>0</v>
      </c>
      <c r="K105" s="235" t="s">
        <v>1</v>
      </c>
      <c r="L105" s="240"/>
      <c r="M105" s="241" t="s">
        <v>1</v>
      </c>
      <c r="N105" s="242" t="s">
        <v>41</v>
      </c>
      <c r="O105" s="75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1">
        <f>S105*H105</f>
        <v>0</v>
      </c>
      <c r="AR105" s="13" t="s">
        <v>196</v>
      </c>
      <c r="AT105" s="13" t="s">
        <v>339</v>
      </c>
      <c r="AU105" s="13" t="s">
        <v>78</v>
      </c>
      <c r="AY105" s="13" t="s">
        <v>122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3" t="s">
        <v>78</v>
      </c>
      <c r="BK105" s="212">
        <f>ROUND(I105*H105,2)</f>
        <v>0</v>
      </c>
      <c r="BL105" s="13" t="s">
        <v>121</v>
      </c>
      <c r="BM105" s="13" t="s">
        <v>279</v>
      </c>
    </row>
    <row r="106" s="1" customFormat="1" ht="16.5" customHeight="1">
      <c r="B106" s="34"/>
      <c r="C106" s="233" t="s">
        <v>221</v>
      </c>
      <c r="D106" s="233" t="s">
        <v>339</v>
      </c>
      <c r="E106" s="234" t="s">
        <v>1019</v>
      </c>
      <c r="F106" s="235" t="s">
        <v>1020</v>
      </c>
      <c r="G106" s="236" t="s">
        <v>998</v>
      </c>
      <c r="H106" s="237">
        <v>12</v>
      </c>
      <c r="I106" s="238"/>
      <c r="J106" s="239">
        <f>ROUND(I106*H106,2)</f>
        <v>0</v>
      </c>
      <c r="K106" s="235" t="s">
        <v>1</v>
      </c>
      <c r="L106" s="240"/>
      <c r="M106" s="241" t="s">
        <v>1</v>
      </c>
      <c r="N106" s="242" t="s">
        <v>41</v>
      </c>
      <c r="O106" s="75"/>
      <c r="P106" s="210">
        <f>O106*H106</f>
        <v>0</v>
      </c>
      <c r="Q106" s="210">
        <v>0</v>
      </c>
      <c r="R106" s="210">
        <f>Q106*H106</f>
        <v>0</v>
      </c>
      <c r="S106" s="210">
        <v>0</v>
      </c>
      <c r="T106" s="211">
        <f>S106*H106</f>
        <v>0</v>
      </c>
      <c r="AR106" s="13" t="s">
        <v>196</v>
      </c>
      <c r="AT106" s="13" t="s">
        <v>339</v>
      </c>
      <c r="AU106" s="13" t="s">
        <v>78</v>
      </c>
      <c r="AY106" s="13" t="s">
        <v>122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3" t="s">
        <v>78</v>
      </c>
      <c r="BK106" s="212">
        <f>ROUND(I106*H106,2)</f>
        <v>0</v>
      </c>
      <c r="BL106" s="13" t="s">
        <v>121</v>
      </c>
      <c r="BM106" s="13" t="s">
        <v>405</v>
      </c>
    </row>
    <row r="107" s="1" customFormat="1" ht="16.5" customHeight="1">
      <c r="B107" s="34"/>
      <c r="C107" s="201" t="s">
        <v>225</v>
      </c>
      <c r="D107" s="201" t="s">
        <v>124</v>
      </c>
      <c r="E107" s="202" t="s">
        <v>1021</v>
      </c>
      <c r="F107" s="203" t="s">
        <v>1022</v>
      </c>
      <c r="G107" s="204" t="s">
        <v>203</v>
      </c>
      <c r="H107" s="205">
        <v>190</v>
      </c>
      <c r="I107" s="206"/>
      <c r="J107" s="207">
        <f>ROUND(I107*H107,2)</f>
        <v>0</v>
      </c>
      <c r="K107" s="203" t="s">
        <v>1</v>
      </c>
      <c r="L107" s="39"/>
      <c r="M107" s="208" t="s">
        <v>1</v>
      </c>
      <c r="N107" s="209" t="s">
        <v>41</v>
      </c>
      <c r="O107" s="75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13" t="s">
        <v>121</v>
      </c>
      <c r="AT107" s="13" t="s">
        <v>124</v>
      </c>
      <c r="AU107" s="13" t="s">
        <v>78</v>
      </c>
      <c r="AY107" s="13" t="s">
        <v>122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3" t="s">
        <v>78</v>
      </c>
      <c r="BK107" s="212">
        <f>ROUND(I107*H107,2)</f>
        <v>0</v>
      </c>
      <c r="BL107" s="13" t="s">
        <v>121</v>
      </c>
      <c r="BM107" s="13" t="s">
        <v>415</v>
      </c>
    </row>
    <row r="108" s="1" customFormat="1" ht="16.5" customHeight="1">
      <c r="B108" s="34"/>
      <c r="C108" s="233" t="s">
        <v>8</v>
      </c>
      <c r="D108" s="233" t="s">
        <v>339</v>
      </c>
      <c r="E108" s="234" t="s">
        <v>1023</v>
      </c>
      <c r="F108" s="235" t="s">
        <v>1024</v>
      </c>
      <c r="G108" s="236" t="s">
        <v>339</v>
      </c>
      <c r="H108" s="237">
        <v>190</v>
      </c>
      <c r="I108" s="238"/>
      <c r="J108" s="239">
        <f>ROUND(I108*H108,2)</f>
        <v>0</v>
      </c>
      <c r="K108" s="235" t="s">
        <v>1</v>
      </c>
      <c r="L108" s="240"/>
      <c r="M108" s="241" t="s">
        <v>1</v>
      </c>
      <c r="N108" s="242" t="s">
        <v>41</v>
      </c>
      <c r="O108" s="75"/>
      <c r="P108" s="210">
        <f>O108*H108</f>
        <v>0</v>
      </c>
      <c r="Q108" s="210">
        <v>0</v>
      </c>
      <c r="R108" s="210">
        <f>Q108*H108</f>
        <v>0</v>
      </c>
      <c r="S108" s="210">
        <v>0</v>
      </c>
      <c r="T108" s="211">
        <f>S108*H108</f>
        <v>0</v>
      </c>
      <c r="AR108" s="13" t="s">
        <v>196</v>
      </c>
      <c r="AT108" s="13" t="s">
        <v>339</v>
      </c>
      <c r="AU108" s="13" t="s">
        <v>78</v>
      </c>
      <c r="AY108" s="13" t="s">
        <v>122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13" t="s">
        <v>78</v>
      </c>
      <c r="BK108" s="212">
        <f>ROUND(I108*H108,2)</f>
        <v>0</v>
      </c>
      <c r="BL108" s="13" t="s">
        <v>121</v>
      </c>
      <c r="BM108" s="13" t="s">
        <v>87</v>
      </c>
    </row>
    <row r="109" s="1" customFormat="1" ht="16.5" customHeight="1">
      <c r="B109" s="34"/>
      <c r="C109" s="201" t="s">
        <v>237</v>
      </c>
      <c r="D109" s="201" t="s">
        <v>124</v>
      </c>
      <c r="E109" s="202" t="s">
        <v>1025</v>
      </c>
      <c r="F109" s="203" t="s">
        <v>1026</v>
      </c>
      <c r="G109" s="204" t="s">
        <v>203</v>
      </c>
      <c r="H109" s="205">
        <v>16</v>
      </c>
      <c r="I109" s="206"/>
      <c r="J109" s="207">
        <f>ROUND(I109*H109,2)</f>
        <v>0</v>
      </c>
      <c r="K109" s="203" t="s">
        <v>1</v>
      </c>
      <c r="L109" s="39"/>
      <c r="M109" s="208" t="s">
        <v>1</v>
      </c>
      <c r="N109" s="209" t="s">
        <v>41</v>
      </c>
      <c r="O109" s="75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AR109" s="13" t="s">
        <v>121</v>
      </c>
      <c r="AT109" s="13" t="s">
        <v>124</v>
      </c>
      <c r="AU109" s="13" t="s">
        <v>78</v>
      </c>
      <c r="AY109" s="13" t="s">
        <v>122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3" t="s">
        <v>78</v>
      </c>
      <c r="BK109" s="212">
        <f>ROUND(I109*H109,2)</f>
        <v>0</v>
      </c>
      <c r="BL109" s="13" t="s">
        <v>121</v>
      </c>
      <c r="BM109" s="13" t="s">
        <v>422</v>
      </c>
    </row>
    <row r="110" s="1" customFormat="1" ht="16.5" customHeight="1">
      <c r="B110" s="34"/>
      <c r="C110" s="233" t="s">
        <v>241</v>
      </c>
      <c r="D110" s="233" t="s">
        <v>339</v>
      </c>
      <c r="E110" s="234" t="s">
        <v>1027</v>
      </c>
      <c r="F110" s="235" t="s">
        <v>1028</v>
      </c>
      <c r="G110" s="236" t="s">
        <v>339</v>
      </c>
      <c r="H110" s="237">
        <v>16</v>
      </c>
      <c r="I110" s="238"/>
      <c r="J110" s="239">
        <f>ROUND(I110*H110,2)</f>
        <v>0</v>
      </c>
      <c r="K110" s="235" t="s">
        <v>1</v>
      </c>
      <c r="L110" s="240"/>
      <c r="M110" s="241" t="s">
        <v>1</v>
      </c>
      <c r="N110" s="242" t="s">
        <v>41</v>
      </c>
      <c r="O110" s="75"/>
      <c r="P110" s="210">
        <f>O110*H110</f>
        <v>0</v>
      </c>
      <c r="Q110" s="210">
        <v>0</v>
      </c>
      <c r="R110" s="210">
        <f>Q110*H110</f>
        <v>0</v>
      </c>
      <c r="S110" s="210">
        <v>0</v>
      </c>
      <c r="T110" s="211">
        <f>S110*H110</f>
        <v>0</v>
      </c>
      <c r="AR110" s="13" t="s">
        <v>196</v>
      </c>
      <c r="AT110" s="13" t="s">
        <v>339</v>
      </c>
      <c r="AU110" s="13" t="s">
        <v>78</v>
      </c>
      <c r="AY110" s="13" t="s">
        <v>122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13" t="s">
        <v>78</v>
      </c>
      <c r="BK110" s="212">
        <f>ROUND(I110*H110,2)</f>
        <v>0</v>
      </c>
      <c r="BL110" s="13" t="s">
        <v>121</v>
      </c>
      <c r="BM110" s="13" t="s">
        <v>440</v>
      </c>
    </row>
    <row r="111" s="1" customFormat="1" ht="16.5" customHeight="1">
      <c r="B111" s="34"/>
      <c r="C111" s="201" t="s">
        <v>247</v>
      </c>
      <c r="D111" s="201" t="s">
        <v>124</v>
      </c>
      <c r="E111" s="202" t="s">
        <v>1029</v>
      </c>
      <c r="F111" s="203" t="s">
        <v>1030</v>
      </c>
      <c r="G111" s="204" t="s">
        <v>203</v>
      </c>
      <c r="H111" s="205">
        <v>482</v>
      </c>
      <c r="I111" s="206"/>
      <c r="J111" s="207">
        <f>ROUND(I111*H111,2)</f>
        <v>0</v>
      </c>
      <c r="K111" s="203" t="s">
        <v>1</v>
      </c>
      <c r="L111" s="39"/>
      <c r="M111" s="208" t="s">
        <v>1</v>
      </c>
      <c r="N111" s="209" t="s">
        <v>41</v>
      </c>
      <c r="O111" s="75"/>
      <c r="P111" s="210">
        <f>O111*H111</f>
        <v>0</v>
      </c>
      <c r="Q111" s="210">
        <v>0</v>
      </c>
      <c r="R111" s="210">
        <f>Q111*H111</f>
        <v>0</v>
      </c>
      <c r="S111" s="210">
        <v>0</v>
      </c>
      <c r="T111" s="211">
        <f>S111*H111</f>
        <v>0</v>
      </c>
      <c r="AR111" s="13" t="s">
        <v>121</v>
      </c>
      <c r="AT111" s="13" t="s">
        <v>124</v>
      </c>
      <c r="AU111" s="13" t="s">
        <v>78</v>
      </c>
      <c r="AY111" s="13" t="s">
        <v>122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13" t="s">
        <v>78</v>
      </c>
      <c r="BK111" s="212">
        <f>ROUND(I111*H111,2)</f>
        <v>0</v>
      </c>
      <c r="BL111" s="13" t="s">
        <v>121</v>
      </c>
      <c r="BM111" s="13" t="s">
        <v>447</v>
      </c>
    </row>
    <row r="112" s="1" customFormat="1" ht="16.5" customHeight="1">
      <c r="B112" s="34"/>
      <c r="C112" s="233" t="s">
        <v>254</v>
      </c>
      <c r="D112" s="233" t="s">
        <v>339</v>
      </c>
      <c r="E112" s="234" t="s">
        <v>1031</v>
      </c>
      <c r="F112" s="235" t="s">
        <v>1032</v>
      </c>
      <c r="G112" s="236" t="s">
        <v>339</v>
      </c>
      <c r="H112" s="237">
        <v>482</v>
      </c>
      <c r="I112" s="238"/>
      <c r="J112" s="239">
        <f>ROUND(I112*H112,2)</f>
        <v>0</v>
      </c>
      <c r="K112" s="235" t="s">
        <v>1</v>
      </c>
      <c r="L112" s="240"/>
      <c r="M112" s="241" t="s">
        <v>1</v>
      </c>
      <c r="N112" s="242" t="s">
        <v>41</v>
      </c>
      <c r="O112" s="75"/>
      <c r="P112" s="210">
        <f>O112*H112</f>
        <v>0</v>
      </c>
      <c r="Q112" s="210">
        <v>0</v>
      </c>
      <c r="R112" s="210">
        <f>Q112*H112</f>
        <v>0</v>
      </c>
      <c r="S112" s="210">
        <v>0</v>
      </c>
      <c r="T112" s="211">
        <f>S112*H112</f>
        <v>0</v>
      </c>
      <c r="AR112" s="13" t="s">
        <v>196</v>
      </c>
      <c r="AT112" s="13" t="s">
        <v>339</v>
      </c>
      <c r="AU112" s="13" t="s">
        <v>78</v>
      </c>
      <c r="AY112" s="13" t="s">
        <v>122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3" t="s">
        <v>78</v>
      </c>
      <c r="BK112" s="212">
        <f>ROUND(I112*H112,2)</f>
        <v>0</v>
      </c>
      <c r="BL112" s="13" t="s">
        <v>121</v>
      </c>
      <c r="BM112" s="13" t="s">
        <v>459</v>
      </c>
    </row>
    <row r="113" s="1" customFormat="1" ht="16.5" customHeight="1">
      <c r="B113" s="34"/>
      <c r="C113" s="201" t="s">
        <v>84</v>
      </c>
      <c r="D113" s="201" t="s">
        <v>124</v>
      </c>
      <c r="E113" s="202" t="s">
        <v>1033</v>
      </c>
      <c r="F113" s="203" t="s">
        <v>1034</v>
      </c>
      <c r="G113" s="204" t="s">
        <v>203</v>
      </c>
      <c r="H113" s="205">
        <v>393</v>
      </c>
      <c r="I113" s="206"/>
      <c r="J113" s="207">
        <f>ROUND(I113*H113,2)</f>
        <v>0</v>
      </c>
      <c r="K113" s="203" t="s">
        <v>1</v>
      </c>
      <c r="L113" s="39"/>
      <c r="M113" s="208" t="s">
        <v>1</v>
      </c>
      <c r="N113" s="209" t="s">
        <v>41</v>
      </c>
      <c r="O113" s="75"/>
      <c r="P113" s="210">
        <f>O113*H113</f>
        <v>0</v>
      </c>
      <c r="Q113" s="210">
        <v>0</v>
      </c>
      <c r="R113" s="210">
        <f>Q113*H113</f>
        <v>0</v>
      </c>
      <c r="S113" s="210">
        <v>0</v>
      </c>
      <c r="T113" s="211">
        <f>S113*H113</f>
        <v>0</v>
      </c>
      <c r="AR113" s="13" t="s">
        <v>121</v>
      </c>
      <c r="AT113" s="13" t="s">
        <v>124</v>
      </c>
      <c r="AU113" s="13" t="s">
        <v>78</v>
      </c>
      <c r="AY113" s="13" t="s">
        <v>122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3" t="s">
        <v>78</v>
      </c>
      <c r="BK113" s="212">
        <f>ROUND(I113*H113,2)</f>
        <v>0</v>
      </c>
      <c r="BL113" s="13" t="s">
        <v>121</v>
      </c>
      <c r="BM113" s="13" t="s">
        <v>90</v>
      </c>
    </row>
    <row r="114" s="1" customFormat="1" ht="16.5" customHeight="1">
      <c r="B114" s="34"/>
      <c r="C114" s="233" t="s">
        <v>7</v>
      </c>
      <c r="D114" s="233" t="s">
        <v>339</v>
      </c>
      <c r="E114" s="234" t="s">
        <v>1035</v>
      </c>
      <c r="F114" s="235" t="s">
        <v>1036</v>
      </c>
      <c r="G114" s="236" t="s">
        <v>339</v>
      </c>
      <c r="H114" s="237">
        <v>393</v>
      </c>
      <c r="I114" s="238"/>
      <c r="J114" s="239">
        <f>ROUND(I114*H114,2)</f>
        <v>0</v>
      </c>
      <c r="K114" s="235" t="s">
        <v>1</v>
      </c>
      <c r="L114" s="240"/>
      <c r="M114" s="241" t="s">
        <v>1</v>
      </c>
      <c r="N114" s="242" t="s">
        <v>41</v>
      </c>
      <c r="O114" s="75"/>
      <c r="P114" s="210">
        <f>O114*H114</f>
        <v>0</v>
      </c>
      <c r="Q114" s="210">
        <v>0</v>
      </c>
      <c r="R114" s="210">
        <f>Q114*H114</f>
        <v>0</v>
      </c>
      <c r="S114" s="210">
        <v>0</v>
      </c>
      <c r="T114" s="211">
        <f>S114*H114</f>
        <v>0</v>
      </c>
      <c r="AR114" s="13" t="s">
        <v>196</v>
      </c>
      <c r="AT114" s="13" t="s">
        <v>339</v>
      </c>
      <c r="AU114" s="13" t="s">
        <v>78</v>
      </c>
      <c r="AY114" s="13" t="s">
        <v>122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3" t="s">
        <v>78</v>
      </c>
      <c r="BK114" s="212">
        <f>ROUND(I114*H114,2)</f>
        <v>0</v>
      </c>
      <c r="BL114" s="13" t="s">
        <v>121</v>
      </c>
      <c r="BM114" s="13" t="s">
        <v>475</v>
      </c>
    </row>
    <row r="115" s="1" customFormat="1" ht="16.5" customHeight="1">
      <c r="B115" s="34"/>
      <c r="C115" s="201" t="s">
        <v>268</v>
      </c>
      <c r="D115" s="201" t="s">
        <v>124</v>
      </c>
      <c r="E115" s="202" t="s">
        <v>1037</v>
      </c>
      <c r="F115" s="203" t="s">
        <v>1038</v>
      </c>
      <c r="G115" s="204" t="s">
        <v>203</v>
      </c>
      <c r="H115" s="205">
        <v>98</v>
      </c>
      <c r="I115" s="206"/>
      <c r="J115" s="207">
        <f>ROUND(I115*H115,2)</f>
        <v>0</v>
      </c>
      <c r="K115" s="203" t="s">
        <v>1</v>
      </c>
      <c r="L115" s="39"/>
      <c r="M115" s="208" t="s">
        <v>1</v>
      </c>
      <c r="N115" s="209" t="s">
        <v>41</v>
      </c>
      <c r="O115" s="75"/>
      <c r="P115" s="210">
        <f>O115*H115</f>
        <v>0</v>
      </c>
      <c r="Q115" s="210">
        <v>0</v>
      </c>
      <c r="R115" s="210">
        <f>Q115*H115</f>
        <v>0</v>
      </c>
      <c r="S115" s="210">
        <v>0</v>
      </c>
      <c r="T115" s="211">
        <f>S115*H115</f>
        <v>0</v>
      </c>
      <c r="AR115" s="13" t="s">
        <v>121</v>
      </c>
      <c r="AT115" s="13" t="s">
        <v>124</v>
      </c>
      <c r="AU115" s="13" t="s">
        <v>78</v>
      </c>
      <c r="AY115" s="13" t="s">
        <v>122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13" t="s">
        <v>78</v>
      </c>
      <c r="BK115" s="212">
        <f>ROUND(I115*H115,2)</f>
        <v>0</v>
      </c>
      <c r="BL115" s="13" t="s">
        <v>121</v>
      </c>
      <c r="BM115" s="13" t="s">
        <v>483</v>
      </c>
    </row>
    <row r="116" s="1" customFormat="1" ht="16.5" customHeight="1">
      <c r="B116" s="34"/>
      <c r="C116" s="233" t="s">
        <v>273</v>
      </c>
      <c r="D116" s="233" t="s">
        <v>339</v>
      </c>
      <c r="E116" s="234" t="s">
        <v>1039</v>
      </c>
      <c r="F116" s="235" t="s">
        <v>1040</v>
      </c>
      <c r="G116" s="236" t="s">
        <v>339</v>
      </c>
      <c r="H116" s="237">
        <v>98</v>
      </c>
      <c r="I116" s="238"/>
      <c r="J116" s="239">
        <f>ROUND(I116*H116,2)</f>
        <v>0</v>
      </c>
      <c r="K116" s="235" t="s">
        <v>1</v>
      </c>
      <c r="L116" s="240"/>
      <c r="M116" s="241" t="s">
        <v>1</v>
      </c>
      <c r="N116" s="242" t="s">
        <v>41</v>
      </c>
      <c r="O116" s="75"/>
      <c r="P116" s="210">
        <f>O116*H116</f>
        <v>0</v>
      </c>
      <c r="Q116" s="210">
        <v>0</v>
      </c>
      <c r="R116" s="210">
        <f>Q116*H116</f>
        <v>0</v>
      </c>
      <c r="S116" s="210">
        <v>0</v>
      </c>
      <c r="T116" s="211">
        <f>S116*H116</f>
        <v>0</v>
      </c>
      <c r="AR116" s="13" t="s">
        <v>196</v>
      </c>
      <c r="AT116" s="13" t="s">
        <v>339</v>
      </c>
      <c r="AU116" s="13" t="s">
        <v>78</v>
      </c>
      <c r="AY116" s="13" t="s">
        <v>122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13" t="s">
        <v>78</v>
      </c>
      <c r="BK116" s="212">
        <f>ROUND(I116*H116,2)</f>
        <v>0</v>
      </c>
      <c r="BL116" s="13" t="s">
        <v>121</v>
      </c>
      <c r="BM116" s="13" t="s">
        <v>491</v>
      </c>
    </row>
    <row r="117" s="1" customFormat="1" ht="16.5" customHeight="1">
      <c r="B117" s="34"/>
      <c r="C117" s="201" t="s">
        <v>279</v>
      </c>
      <c r="D117" s="201" t="s">
        <v>124</v>
      </c>
      <c r="E117" s="202" t="s">
        <v>1041</v>
      </c>
      <c r="F117" s="203" t="s">
        <v>1042</v>
      </c>
      <c r="G117" s="204" t="s">
        <v>203</v>
      </c>
      <c r="H117" s="205">
        <v>48</v>
      </c>
      <c r="I117" s="206"/>
      <c r="J117" s="207">
        <f>ROUND(I117*H117,2)</f>
        <v>0</v>
      </c>
      <c r="K117" s="203" t="s">
        <v>1</v>
      </c>
      <c r="L117" s="39"/>
      <c r="M117" s="208" t="s">
        <v>1</v>
      </c>
      <c r="N117" s="209" t="s">
        <v>41</v>
      </c>
      <c r="O117" s="75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AR117" s="13" t="s">
        <v>121</v>
      </c>
      <c r="AT117" s="13" t="s">
        <v>124</v>
      </c>
      <c r="AU117" s="13" t="s">
        <v>78</v>
      </c>
      <c r="AY117" s="13" t="s">
        <v>122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13" t="s">
        <v>78</v>
      </c>
      <c r="BK117" s="212">
        <f>ROUND(I117*H117,2)</f>
        <v>0</v>
      </c>
      <c r="BL117" s="13" t="s">
        <v>121</v>
      </c>
      <c r="BM117" s="13" t="s">
        <v>499</v>
      </c>
    </row>
    <row r="118" s="1" customFormat="1" ht="16.5" customHeight="1">
      <c r="B118" s="34"/>
      <c r="C118" s="233" t="s">
        <v>402</v>
      </c>
      <c r="D118" s="233" t="s">
        <v>339</v>
      </c>
      <c r="E118" s="234" t="s">
        <v>1043</v>
      </c>
      <c r="F118" s="235" t="s">
        <v>1044</v>
      </c>
      <c r="G118" s="236" t="s">
        <v>339</v>
      </c>
      <c r="H118" s="237">
        <v>48</v>
      </c>
      <c r="I118" s="238"/>
      <c r="J118" s="239">
        <f>ROUND(I118*H118,2)</f>
        <v>0</v>
      </c>
      <c r="K118" s="235" t="s">
        <v>1</v>
      </c>
      <c r="L118" s="240"/>
      <c r="M118" s="241" t="s">
        <v>1</v>
      </c>
      <c r="N118" s="242" t="s">
        <v>41</v>
      </c>
      <c r="O118" s="7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AR118" s="13" t="s">
        <v>196</v>
      </c>
      <c r="AT118" s="13" t="s">
        <v>339</v>
      </c>
      <c r="AU118" s="13" t="s">
        <v>78</v>
      </c>
      <c r="AY118" s="13" t="s">
        <v>122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13" t="s">
        <v>78</v>
      </c>
      <c r="BK118" s="212">
        <f>ROUND(I118*H118,2)</f>
        <v>0</v>
      </c>
      <c r="BL118" s="13" t="s">
        <v>121</v>
      </c>
      <c r="BM118" s="13" t="s">
        <v>93</v>
      </c>
    </row>
    <row r="119" s="1" customFormat="1" ht="16.5" customHeight="1">
      <c r="B119" s="34"/>
      <c r="C119" s="201" t="s">
        <v>405</v>
      </c>
      <c r="D119" s="201" t="s">
        <v>124</v>
      </c>
      <c r="E119" s="202" t="s">
        <v>1045</v>
      </c>
      <c r="F119" s="203" t="s">
        <v>1046</v>
      </c>
      <c r="G119" s="204" t="s">
        <v>203</v>
      </c>
      <c r="H119" s="205">
        <v>18</v>
      </c>
      <c r="I119" s="206"/>
      <c r="J119" s="207">
        <f>ROUND(I119*H119,2)</f>
        <v>0</v>
      </c>
      <c r="K119" s="203" t="s">
        <v>1</v>
      </c>
      <c r="L119" s="39"/>
      <c r="M119" s="208" t="s">
        <v>1</v>
      </c>
      <c r="N119" s="209" t="s">
        <v>41</v>
      </c>
      <c r="O119" s="75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AR119" s="13" t="s">
        <v>121</v>
      </c>
      <c r="AT119" s="13" t="s">
        <v>124</v>
      </c>
      <c r="AU119" s="13" t="s">
        <v>78</v>
      </c>
      <c r="AY119" s="13" t="s">
        <v>122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3" t="s">
        <v>78</v>
      </c>
      <c r="BK119" s="212">
        <f>ROUND(I119*H119,2)</f>
        <v>0</v>
      </c>
      <c r="BL119" s="13" t="s">
        <v>121</v>
      </c>
      <c r="BM119" s="13" t="s">
        <v>514</v>
      </c>
    </row>
    <row r="120" s="1" customFormat="1" ht="16.5" customHeight="1">
      <c r="B120" s="34"/>
      <c r="C120" s="233" t="s">
        <v>409</v>
      </c>
      <c r="D120" s="233" t="s">
        <v>339</v>
      </c>
      <c r="E120" s="234" t="s">
        <v>1047</v>
      </c>
      <c r="F120" s="235" t="s">
        <v>1048</v>
      </c>
      <c r="G120" s="236" t="s">
        <v>339</v>
      </c>
      <c r="H120" s="237">
        <v>18</v>
      </c>
      <c r="I120" s="238"/>
      <c r="J120" s="239">
        <f>ROUND(I120*H120,2)</f>
        <v>0</v>
      </c>
      <c r="K120" s="235" t="s">
        <v>1</v>
      </c>
      <c r="L120" s="240"/>
      <c r="M120" s="241" t="s">
        <v>1</v>
      </c>
      <c r="N120" s="242" t="s">
        <v>41</v>
      </c>
      <c r="O120" s="7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AR120" s="13" t="s">
        <v>196</v>
      </c>
      <c r="AT120" s="13" t="s">
        <v>339</v>
      </c>
      <c r="AU120" s="13" t="s">
        <v>78</v>
      </c>
      <c r="AY120" s="13" t="s">
        <v>122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3" t="s">
        <v>78</v>
      </c>
      <c r="BK120" s="212">
        <f>ROUND(I120*H120,2)</f>
        <v>0</v>
      </c>
      <c r="BL120" s="13" t="s">
        <v>121</v>
      </c>
      <c r="BM120" s="13" t="s">
        <v>522</v>
      </c>
    </row>
    <row r="121" s="1" customFormat="1" ht="16.5" customHeight="1">
      <c r="B121" s="34"/>
      <c r="C121" s="201" t="s">
        <v>415</v>
      </c>
      <c r="D121" s="201" t="s">
        <v>124</v>
      </c>
      <c r="E121" s="202" t="s">
        <v>1049</v>
      </c>
      <c r="F121" s="203" t="s">
        <v>1050</v>
      </c>
      <c r="G121" s="204" t="s">
        <v>203</v>
      </c>
      <c r="H121" s="205">
        <v>12</v>
      </c>
      <c r="I121" s="206"/>
      <c r="J121" s="207">
        <f>ROUND(I121*H121,2)</f>
        <v>0</v>
      </c>
      <c r="K121" s="203" t="s">
        <v>1</v>
      </c>
      <c r="L121" s="39"/>
      <c r="M121" s="208" t="s">
        <v>1</v>
      </c>
      <c r="N121" s="209" t="s">
        <v>41</v>
      </c>
      <c r="O121" s="7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AR121" s="13" t="s">
        <v>121</v>
      </c>
      <c r="AT121" s="13" t="s">
        <v>124</v>
      </c>
      <c r="AU121" s="13" t="s">
        <v>78</v>
      </c>
      <c r="AY121" s="13" t="s">
        <v>122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13" t="s">
        <v>78</v>
      </c>
      <c r="BK121" s="212">
        <f>ROUND(I121*H121,2)</f>
        <v>0</v>
      </c>
      <c r="BL121" s="13" t="s">
        <v>121</v>
      </c>
      <c r="BM121" s="13" t="s">
        <v>530</v>
      </c>
    </row>
    <row r="122" s="1" customFormat="1" ht="16.5" customHeight="1">
      <c r="B122" s="34"/>
      <c r="C122" s="233" t="s">
        <v>419</v>
      </c>
      <c r="D122" s="233" t="s">
        <v>339</v>
      </c>
      <c r="E122" s="234" t="s">
        <v>1051</v>
      </c>
      <c r="F122" s="235" t="s">
        <v>1052</v>
      </c>
      <c r="G122" s="236" t="s">
        <v>339</v>
      </c>
      <c r="H122" s="237">
        <v>12</v>
      </c>
      <c r="I122" s="238"/>
      <c r="J122" s="239">
        <f>ROUND(I122*H122,2)</f>
        <v>0</v>
      </c>
      <c r="K122" s="235" t="s">
        <v>1</v>
      </c>
      <c r="L122" s="240"/>
      <c r="M122" s="241" t="s">
        <v>1</v>
      </c>
      <c r="N122" s="242" t="s">
        <v>41</v>
      </c>
      <c r="O122" s="7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AR122" s="13" t="s">
        <v>196</v>
      </c>
      <c r="AT122" s="13" t="s">
        <v>339</v>
      </c>
      <c r="AU122" s="13" t="s">
        <v>78</v>
      </c>
      <c r="AY122" s="13" t="s">
        <v>122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3" t="s">
        <v>78</v>
      </c>
      <c r="BK122" s="212">
        <f>ROUND(I122*H122,2)</f>
        <v>0</v>
      </c>
      <c r="BL122" s="13" t="s">
        <v>121</v>
      </c>
      <c r="BM122" s="13" t="s">
        <v>543</v>
      </c>
    </row>
    <row r="123" s="1" customFormat="1" ht="16.5" customHeight="1">
      <c r="B123" s="34"/>
      <c r="C123" s="201" t="s">
        <v>87</v>
      </c>
      <c r="D123" s="201" t="s">
        <v>124</v>
      </c>
      <c r="E123" s="202" t="s">
        <v>1053</v>
      </c>
      <c r="F123" s="203" t="s">
        <v>1054</v>
      </c>
      <c r="G123" s="204" t="s">
        <v>203</v>
      </c>
      <c r="H123" s="205">
        <v>12</v>
      </c>
      <c r="I123" s="206"/>
      <c r="J123" s="207">
        <f>ROUND(I123*H123,2)</f>
        <v>0</v>
      </c>
      <c r="K123" s="203" t="s">
        <v>1</v>
      </c>
      <c r="L123" s="39"/>
      <c r="M123" s="208" t="s">
        <v>1</v>
      </c>
      <c r="N123" s="209" t="s">
        <v>41</v>
      </c>
      <c r="O123" s="7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AR123" s="13" t="s">
        <v>121</v>
      </c>
      <c r="AT123" s="13" t="s">
        <v>124</v>
      </c>
      <c r="AU123" s="13" t="s">
        <v>78</v>
      </c>
      <c r="AY123" s="13" t="s">
        <v>122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3" t="s">
        <v>78</v>
      </c>
      <c r="BK123" s="212">
        <f>ROUND(I123*H123,2)</f>
        <v>0</v>
      </c>
      <c r="BL123" s="13" t="s">
        <v>121</v>
      </c>
      <c r="BM123" s="13" t="s">
        <v>552</v>
      </c>
    </row>
    <row r="124" s="1" customFormat="1" ht="16.5" customHeight="1">
      <c r="B124" s="34"/>
      <c r="C124" s="233" t="s">
        <v>429</v>
      </c>
      <c r="D124" s="233" t="s">
        <v>339</v>
      </c>
      <c r="E124" s="234" t="s">
        <v>1055</v>
      </c>
      <c r="F124" s="235" t="s">
        <v>1056</v>
      </c>
      <c r="G124" s="236" t="s">
        <v>339</v>
      </c>
      <c r="H124" s="237">
        <v>12</v>
      </c>
      <c r="I124" s="238"/>
      <c r="J124" s="239">
        <f>ROUND(I124*H124,2)</f>
        <v>0</v>
      </c>
      <c r="K124" s="235" t="s">
        <v>1</v>
      </c>
      <c r="L124" s="240"/>
      <c r="M124" s="241" t="s">
        <v>1</v>
      </c>
      <c r="N124" s="242" t="s">
        <v>41</v>
      </c>
      <c r="O124" s="75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AR124" s="13" t="s">
        <v>196</v>
      </c>
      <c r="AT124" s="13" t="s">
        <v>339</v>
      </c>
      <c r="AU124" s="13" t="s">
        <v>78</v>
      </c>
      <c r="AY124" s="13" t="s">
        <v>122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3" t="s">
        <v>78</v>
      </c>
      <c r="BK124" s="212">
        <f>ROUND(I124*H124,2)</f>
        <v>0</v>
      </c>
      <c r="BL124" s="13" t="s">
        <v>121</v>
      </c>
      <c r="BM124" s="13" t="s">
        <v>562</v>
      </c>
    </row>
    <row r="125" s="1" customFormat="1" ht="16.5" customHeight="1">
      <c r="B125" s="34"/>
      <c r="C125" s="201" t="s">
        <v>422</v>
      </c>
      <c r="D125" s="201" t="s">
        <v>124</v>
      </c>
      <c r="E125" s="202" t="s">
        <v>1057</v>
      </c>
      <c r="F125" s="203" t="s">
        <v>1058</v>
      </c>
      <c r="G125" s="204" t="s">
        <v>203</v>
      </c>
      <c r="H125" s="205">
        <v>4</v>
      </c>
      <c r="I125" s="206"/>
      <c r="J125" s="207">
        <f>ROUND(I125*H125,2)</f>
        <v>0</v>
      </c>
      <c r="K125" s="203" t="s">
        <v>1</v>
      </c>
      <c r="L125" s="39"/>
      <c r="M125" s="208" t="s">
        <v>1</v>
      </c>
      <c r="N125" s="209" t="s">
        <v>41</v>
      </c>
      <c r="O125" s="75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AR125" s="13" t="s">
        <v>121</v>
      </c>
      <c r="AT125" s="13" t="s">
        <v>124</v>
      </c>
      <c r="AU125" s="13" t="s">
        <v>78</v>
      </c>
      <c r="AY125" s="13" t="s">
        <v>122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3" t="s">
        <v>78</v>
      </c>
      <c r="BK125" s="212">
        <f>ROUND(I125*H125,2)</f>
        <v>0</v>
      </c>
      <c r="BL125" s="13" t="s">
        <v>121</v>
      </c>
      <c r="BM125" s="13" t="s">
        <v>572</v>
      </c>
    </row>
    <row r="126" s="1" customFormat="1" ht="16.5" customHeight="1">
      <c r="B126" s="34"/>
      <c r="C126" s="233" t="s">
        <v>435</v>
      </c>
      <c r="D126" s="233" t="s">
        <v>339</v>
      </c>
      <c r="E126" s="234" t="s">
        <v>1059</v>
      </c>
      <c r="F126" s="235" t="s">
        <v>1060</v>
      </c>
      <c r="G126" s="236" t="s">
        <v>339</v>
      </c>
      <c r="H126" s="237">
        <v>4</v>
      </c>
      <c r="I126" s="238"/>
      <c r="J126" s="239">
        <f>ROUND(I126*H126,2)</f>
        <v>0</v>
      </c>
      <c r="K126" s="235" t="s">
        <v>1</v>
      </c>
      <c r="L126" s="240"/>
      <c r="M126" s="241" t="s">
        <v>1</v>
      </c>
      <c r="N126" s="242" t="s">
        <v>41</v>
      </c>
      <c r="O126" s="75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AR126" s="13" t="s">
        <v>196</v>
      </c>
      <c r="AT126" s="13" t="s">
        <v>339</v>
      </c>
      <c r="AU126" s="13" t="s">
        <v>78</v>
      </c>
      <c r="AY126" s="13" t="s">
        <v>122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3" t="s">
        <v>78</v>
      </c>
      <c r="BK126" s="212">
        <f>ROUND(I126*H126,2)</f>
        <v>0</v>
      </c>
      <c r="BL126" s="13" t="s">
        <v>121</v>
      </c>
      <c r="BM126" s="13" t="s">
        <v>582</v>
      </c>
    </row>
    <row r="127" s="1" customFormat="1" ht="16.5" customHeight="1">
      <c r="B127" s="34"/>
      <c r="C127" s="201" t="s">
        <v>440</v>
      </c>
      <c r="D127" s="201" t="s">
        <v>124</v>
      </c>
      <c r="E127" s="202" t="s">
        <v>1061</v>
      </c>
      <c r="F127" s="203" t="s">
        <v>1062</v>
      </c>
      <c r="G127" s="204" t="s">
        <v>203</v>
      </c>
      <c r="H127" s="205">
        <v>5</v>
      </c>
      <c r="I127" s="206"/>
      <c r="J127" s="207">
        <f>ROUND(I127*H127,2)</f>
        <v>0</v>
      </c>
      <c r="K127" s="203" t="s">
        <v>1</v>
      </c>
      <c r="L127" s="39"/>
      <c r="M127" s="208" t="s">
        <v>1</v>
      </c>
      <c r="N127" s="209" t="s">
        <v>41</v>
      </c>
      <c r="O127" s="7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AR127" s="13" t="s">
        <v>121</v>
      </c>
      <c r="AT127" s="13" t="s">
        <v>124</v>
      </c>
      <c r="AU127" s="13" t="s">
        <v>78</v>
      </c>
      <c r="AY127" s="13" t="s">
        <v>122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3" t="s">
        <v>78</v>
      </c>
      <c r="BK127" s="212">
        <f>ROUND(I127*H127,2)</f>
        <v>0</v>
      </c>
      <c r="BL127" s="13" t="s">
        <v>121</v>
      </c>
      <c r="BM127" s="13" t="s">
        <v>590</v>
      </c>
    </row>
    <row r="128" s="1" customFormat="1" ht="16.5" customHeight="1">
      <c r="B128" s="34"/>
      <c r="C128" s="233" t="s">
        <v>444</v>
      </c>
      <c r="D128" s="233" t="s">
        <v>339</v>
      </c>
      <c r="E128" s="234" t="s">
        <v>1063</v>
      </c>
      <c r="F128" s="235" t="s">
        <v>1064</v>
      </c>
      <c r="G128" s="236" t="s">
        <v>339</v>
      </c>
      <c r="H128" s="237">
        <v>5</v>
      </c>
      <c r="I128" s="238"/>
      <c r="J128" s="239">
        <f>ROUND(I128*H128,2)</f>
        <v>0</v>
      </c>
      <c r="K128" s="235" t="s">
        <v>1</v>
      </c>
      <c r="L128" s="240"/>
      <c r="M128" s="241" t="s">
        <v>1</v>
      </c>
      <c r="N128" s="242" t="s">
        <v>41</v>
      </c>
      <c r="O128" s="75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AR128" s="13" t="s">
        <v>196</v>
      </c>
      <c r="AT128" s="13" t="s">
        <v>339</v>
      </c>
      <c r="AU128" s="13" t="s">
        <v>78</v>
      </c>
      <c r="AY128" s="13" t="s">
        <v>122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3" t="s">
        <v>78</v>
      </c>
      <c r="BK128" s="212">
        <f>ROUND(I128*H128,2)</f>
        <v>0</v>
      </c>
      <c r="BL128" s="13" t="s">
        <v>121</v>
      </c>
      <c r="BM128" s="13" t="s">
        <v>598</v>
      </c>
    </row>
    <row r="129" s="1" customFormat="1" ht="16.5" customHeight="1">
      <c r="B129" s="34"/>
      <c r="C129" s="201" t="s">
        <v>447</v>
      </c>
      <c r="D129" s="201" t="s">
        <v>124</v>
      </c>
      <c r="E129" s="202" t="s">
        <v>1065</v>
      </c>
      <c r="F129" s="203" t="s">
        <v>1066</v>
      </c>
      <c r="G129" s="204" t="s">
        <v>203</v>
      </c>
      <c r="H129" s="205">
        <v>5</v>
      </c>
      <c r="I129" s="206"/>
      <c r="J129" s="207">
        <f>ROUND(I129*H129,2)</f>
        <v>0</v>
      </c>
      <c r="K129" s="203" t="s">
        <v>1</v>
      </c>
      <c r="L129" s="39"/>
      <c r="M129" s="208" t="s">
        <v>1</v>
      </c>
      <c r="N129" s="209" t="s">
        <v>41</v>
      </c>
      <c r="O129" s="7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AR129" s="13" t="s">
        <v>121</v>
      </c>
      <c r="AT129" s="13" t="s">
        <v>124</v>
      </c>
      <c r="AU129" s="13" t="s">
        <v>78</v>
      </c>
      <c r="AY129" s="13" t="s">
        <v>122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3" t="s">
        <v>78</v>
      </c>
      <c r="BK129" s="212">
        <f>ROUND(I129*H129,2)</f>
        <v>0</v>
      </c>
      <c r="BL129" s="13" t="s">
        <v>121</v>
      </c>
      <c r="BM129" s="13" t="s">
        <v>607</v>
      </c>
    </row>
    <row r="130" s="1" customFormat="1" ht="16.5" customHeight="1">
      <c r="B130" s="34"/>
      <c r="C130" s="233" t="s">
        <v>454</v>
      </c>
      <c r="D130" s="233" t="s">
        <v>339</v>
      </c>
      <c r="E130" s="234" t="s">
        <v>1067</v>
      </c>
      <c r="F130" s="235" t="s">
        <v>1068</v>
      </c>
      <c r="G130" s="236" t="s">
        <v>339</v>
      </c>
      <c r="H130" s="237">
        <v>5</v>
      </c>
      <c r="I130" s="238"/>
      <c r="J130" s="239">
        <f>ROUND(I130*H130,2)</f>
        <v>0</v>
      </c>
      <c r="K130" s="235" t="s">
        <v>1</v>
      </c>
      <c r="L130" s="240"/>
      <c r="M130" s="241" t="s">
        <v>1</v>
      </c>
      <c r="N130" s="242" t="s">
        <v>41</v>
      </c>
      <c r="O130" s="75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AR130" s="13" t="s">
        <v>196</v>
      </c>
      <c r="AT130" s="13" t="s">
        <v>339</v>
      </c>
      <c r="AU130" s="13" t="s">
        <v>78</v>
      </c>
      <c r="AY130" s="13" t="s">
        <v>122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3" t="s">
        <v>78</v>
      </c>
      <c r="BK130" s="212">
        <f>ROUND(I130*H130,2)</f>
        <v>0</v>
      </c>
      <c r="BL130" s="13" t="s">
        <v>121</v>
      </c>
      <c r="BM130" s="13" t="s">
        <v>617</v>
      </c>
    </row>
    <row r="131" s="1" customFormat="1" ht="16.5" customHeight="1">
      <c r="B131" s="34"/>
      <c r="C131" s="201" t="s">
        <v>459</v>
      </c>
      <c r="D131" s="201" t="s">
        <v>124</v>
      </c>
      <c r="E131" s="202" t="s">
        <v>1069</v>
      </c>
      <c r="F131" s="203" t="s">
        <v>1070</v>
      </c>
      <c r="G131" s="204" t="s">
        <v>203</v>
      </c>
      <c r="H131" s="205">
        <v>4</v>
      </c>
      <c r="I131" s="206"/>
      <c r="J131" s="207">
        <f>ROUND(I131*H131,2)</f>
        <v>0</v>
      </c>
      <c r="K131" s="203" t="s">
        <v>1</v>
      </c>
      <c r="L131" s="39"/>
      <c r="M131" s="208" t="s">
        <v>1</v>
      </c>
      <c r="N131" s="209" t="s">
        <v>41</v>
      </c>
      <c r="O131" s="75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AR131" s="13" t="s">
        <v>121</v>
      </c>
      <c r="AT131" s="13" t="s">
        <v>124</v>
      </c>
      <c r="AU131" s="13" t="s">
        <v>78</v>
      </c>
      <c r="AY131" s="13" t="s">
        <v>122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3" t="s">
        <v>78</v>
      </c>
      <c r="BK131" s="212">
        <f>ROUND(I131*H131,2)</f>
        <v>0</v>
      </c>
      <c r="BL131" s="13" t="s">
        <v>121</v>
      </c>
      <c r="BM131" s="13" t="s">
        <v>627</v>
      </c>
    </row>
    <row r="132" s="1" customFormat="1" ht="16.5" customHeight="1">
      <c r="B132" s="34"/>
      <c r="C132" s="233" t="s">
        <v>464</v>
      </c>
      <c r="D132" s="233" t="s">
        <v>339</v>
      </c>
      <c r="E132" s="234" t="s">
        <v>1071</v>
      </c>
      <c r="F132" s="235" t="s">
        <v>1072</v>
      </c>
      <c r="G132" s="236" t="s">
        <v>203</v>
      </c>
      <c r="H132" s="237">
        <v>4</v>
      </c>
      <c r="I132" s="238"/>
      <c r="J132" s="239">
        <f>ROUND(I132*H132,2)</f>
        <v>0</v>
      </c>
      <c r="K132" s="235" t="s">
        <v>1</v>
      </c>
      <c r="L132" s="240"/>
      <c r="M132" s="241" t="s">
        <v>1</v>
      </c>
      <c r="N132" s="242" t="s">
        <v>41</v>
      </c>
      <c r="O132" s="75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AR132" s="13" t="s">
        <v>196</v>
      </c>
      <c r="AT132" s="13" t="s">
        <v>339</v>
      </c>
      <c r="AU132" s="13" t="s">
        <v>78</v>
      </c>
      <c r="AY132" s="13" t="s">
        <v>122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3" t="s">
        <v>78</v>
      </c>
      <c r="BK132" s="212">
        <f>ROUND(I132*H132,2)</f>
        <v>0</v>
      </c>
      <c r="BL132" s="13" t="s">
        <v>121</v>
      </c>
      <c r="BM132" s="13" t="s">
        <v>637</v>
      </c>
    </row>
    <row r="133" s="1" customFormat="1" ht="16.5" customHeight="1">
      <c r="B133" s="34"/>
      <c r="C133" s="201" t="s">
        <v>90</v>
      </c>
      <c r="D133" s="201" t="s">
        <v>124</v>
      </c>
      <c r="E133" s="202" t="s">
        <v>1073</v>
      </c>
      <c r="F133" s="203" t="s">
        <v>1074</v>
      </c>
      <c r="G133" s="204" t="s">
        <v>995</v>
      </c>
      <c r="H133" s="205">
        <v>8</v>
      </c>
      <c r="I133" s="206"/>
      <c r="J133" s="207">
        <f>ROUND(I133*H133,2)</f>
        <v>0</v>
      </c>
      <c r="K133" s="203" t="s">
        <v>1</v>
      </c>
      <c r="L133" s="39"/>
      <c r="M133" s="208" t="s">
        <v>1</v>
      </c>
      <c r="N133" s="209" t="s">
        <v>41</v>
      </c>
      <c r="O133" s="75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AR133" s="13" t="s">
        <v>121</v>
      </c>
      <c r="AT133" s="13" t="s">
        <v>124</v>
      </c>
      <c r="AU133" s="13" t="s">
        <v>78</v>
      </c>
      <c r="AY133" s="13" t="s">
        <v>122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3" t="s">
        <v>78</v>
      </c>
      <c r="BK133" s="212">
        <f>ROUND(I133*H133,2)</f>
        <v>0</v>
      </c>
      <c r="BL133" s="13" t="s">
        <v>121</v>
      </c>
      <c r="BM133" s="13" t="s">
        <v>647</v>
      </c>
    </row>
    <row r="134" s="1" customFormat="1" ht="16.5" customHeight="1">
      <c r="B134" s="34"/>
      <c r="C134" s="201" t="s">
        <v>471</v>
      </c>
      <c r="D134" s="201" t="s">
        <v>124</v>
      </c>
      <c r="E134" s="202" t="s">
        <v>1075</v>
      </c>
      <c r="F134" s="203" t="s">
        <v>1076</v>
      </c>
      <c r="G134" s="204" t="s">
        <v>995</v>
      </c>
      <c r="H134" s="205">
        <v>8</v>
      </c>
      <c r="I134" s="206"/>
      <c r="J134" s="207">
        <f>ROUND(I134*H134,2)</f>
        <v>0</v>
      </c>
      <c r="K134" s="203" t="s">
        <v>1</v>
      </c>
      <c r="L134" s="39"/>
      <c r="M134" s="208" t="s">
        <v>1</v>
      </c>
      <c r="N134" s="209" t="s">
        <v>41</v>
      </c>
      <c r="O134" s="75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AR134" s="13" t="s">
        <v>121</v>
      </c>
      <c r="AT134" s="13" t="s">
        <v>124</v>
      </c>
      <c r="AU134" s="13" t="s">
        <v>78</v>
      </c>
      <c r="AY134" s="13" t="s">
        <v>122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3" t="s">
        <v>78</v>
      </c>
      <c r="BK134" s="212">
        <f>ROUND(I134*H134,2)</f>
        <v>0</v>
      </c>
      <c r="BL134" s="13" t="s">
        <v>121</v>
      </c>
      <c r="BM134" s="13" t="s">
        <v>656</v>
      </c>
    </row>
    <row r="135" s="1" customFormat="1" ht="16.5" customHeight="1">
      <c r="B135" s="34"/>
      <c r="C135" s="201" t="s">
        <v>475</v>
      </c>
      <c r="D135" s="201" t="s">
        <v>124</v>
      </c>
      <c r="E135" s="202" t="s">
        <v>1075</v>
      </c>
      <c r="F135" s="203" t="s">
        <v>1076</v>
      </c>
      <c r="G135" s="204" t="s">
        <v>995</v>
      </c>
      <c r="H135" s="205">
        <v>10</v>
      </c>
      <c r="I135" s="206"/>
      <c r="J135" s="207">
        <f>ROUND(I135*H135,2)</f>
        <v>0</v>
      </c>
      <c r="K135" s="203" t="s">
        <v>1</v>
      </c>
      <c r="L135" s="39"/>
      <c r="M135" s="208" t="s">
        <v>1</v>
      </c>
      <c r="N135" s="209" t="s">
        <v>41</v>
      </c>
      <c r="O135" s="75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AR135" s="13" t="s">
        <v>121</v>
      </c>
      <c r="AT135" s="13" t="s">
        <v>124</v>
      </c>
      <c r="AU135" s="13" t="s">
        <v>78</v>
      </c>
      <c r="AY135" s="13" t="s">
        <v>122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3" t="s">
        <v>78</v>
      </c>
      <c r="BK135" s="212">
        <f>ROUND(I135*H135,2)</f>
        <v>0</v>
      </c>
      <c r="BL135" s="13" t="s">
        <v>121</v>
      </c>
      <c r="BM135" s="13" t="s">
        <v>667</v>
      </c>
    </row>
    <row r="136" s="1" customFormat="1" ht="16.5" customHeight="1">
      <c r="B136" s="34"/>
      <c r="C136" s="201" t="s">
        <v>479</v>
      </c>
      <c r="D136" s="201" t="s">
        <v>124</v>
      </c>
      <c r="E136" s="202" t="s">
        <v>1077</v>
      </c>
      <c r="F136" s="203" t="s">
        <v>1078</v>
      </c>
      <c r="G136" s="204" t="s">
        <v>995</v>
      </c>
      <c r="H136" s="205">
        <v>20</v>
      </c>
      <c r="I136" s="206"/>
      <c r="J136" s="207">
        <f>ROUND(I136*H136,2)</f>
        <v>0</v>
      </c>
      <c r="K136" s="203" t="s">
        <v>1</v>
      </c>
      <c r="L136" s="39"/>
      <c r="M136" s="208" t="s">
        <v>1</v>
      </c>
      <c r="N136" s="209" t="s">
        <v>41</v>
      </c>
      <c r="O136" s="75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AR136" s="13" t="s">
        <v>121</v>
      </c>
      <c r="AT136" s="13" t="s">
        <v>124</v>
      </c>
      <c r="AU136" s="13" t="s">
        <v>78</v>
      </c>
      <c r="AY136" s="13" t="s">
        <v>122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3" t="s">
        <v>78</v>
      </c>
      <c r="BK136" s="212">
        <f>ROUND(I136*H136,2)</f>
        <v>0</v>
      </c>
      <c r="BL136" s="13" t="s">
        <v>121</v>
      </c>
      <c r="BM136" s="13" t="s">
        <v>676</v>
      </c>
    </row>
    <row r="137" s="1" customFormat="1" ht="16.5" customHeight="1">
      <c r="B137" s="34"/>
      <c r="C137" s="201" t="s">
        <v>483</v>
      </c>
      <c r="D137" s="201" t="s">
        <v>124</v>
      </c>
      <c r="E137" s="202" t="s">
        <v>1079</v>
      </c>
      <c r="F137" s="203" t="s">
        <v>1080</v>
      </c>
      <c r="G137" s="204" t="s">
        <v>995</v>
      </c>
      <c r="H137" s="205">
        <v>126</v>
      </c>
      <c r="I137" s="206"/>
      <c r="J137" s="207">
        <f>ROUND(I137*H137,2)</f>
        <v>0</v>
      </c>
      <c r="K137" s="203" t="s">
        <v>1</v>
      </c>
      <c r="L137" s="39"/>
      <c r="M137" s="208" t="s">
        <v>1</v>
      </c>
      <c r="N137" s="209" t="s">
        <v>41</v>
      </c>
      <c r="O137" s="75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AR137" s="13" t="s">
        <v>121</v>
      </c>
      <c r="AT137" s="13" t="s">
        <v>124</v>
      </c>
      <c r="AU137" s="13" t="s">
        <v>78</v>
      </c>
      <c r="AY137" s="13" t="s">
        <v>122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3" t="s">
        <v>78</v>
      </c>
      <c r="BK137" s="212">
        <f>ROUND(I137*H137,2)</f>
        <v>0</v>
      </c>
      <c r="BL137" s="13" t="s">
        <v>121</v>
      </c>
      <c r="BM137" s="13" t="s">
        <v>687</v>
      </c>
    </row>
    <row r="138" s="1" customFormat="1" ht="16.5" customHeight="1">
      <c r="B138" s="34"/>
      <c r="C138" s="201" t="s">
        <v>487</v>
      </c>
      <c r="D138" s="201" t="s">
        <v>124</v>
      </c>
      <c r="E138" s="202" t="s">
        <v>1081</v>
      </c>
      <c r="F138" s="203" t="s">
        <v>1082</v>
      </c>
      <c r="G138" s="204" t="s">
        <v>995</v>
      </c>
      <c r="H138" s="205">
        <v>3</v>
      </c>
      <c r="I138" s="206"/>
      <c r="J138" s="207">
        <f>ROUND(I138*H138,2)</f>
        <v>0</v>
      </c>
      <c r="K138" s="203" t="s">
        <v>1</v>
      </c>
      <c r="L138" s="39"/>
      <c r="M138" s="208" t="s">
        <v>1</v>
      </c>
      <c r="N138" s="209" t="s">
        <v>41</v>
      </c>
      <c r="O138" s="75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AR138" s="13" t="s">
        <v>121</v>
      </c>
      <c r="AT138" s="13" t="s">
        <v>124</v>
      </c>
      <c r="AU138" s="13" t="s">
        <v>78</v>
      </c>
      <c r="AY138" s="13" t="s">
        <v>122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3" t="s">
        <v>78</v>
      </c>
      <c r="BK138" s="212">
        <f>ROUND(I138*H138,2)</f>
        <v>0</v>
      </c>
      <c r="BL138" s="13" t="s">
        <v>121</v>
      </c>
      <c r="BM138" s="13" t="s">
        <v>698</v>
      </c>
    </row>
    <row r="139" s="1" customFormat="1" ht="16.5" customHeight="1">
      <c r="B139" s="34"/>
      <c r="C139" s="233" t="s">
        <v>491</v>
      </c>
      <c r="D139" s="233" t="s">
        <v>339</v>
      </c>
      <c r="E139" s="234" t="s">
        <v>1083</v>
      </c>
      <c r="F139" s="235" t="s">
        <v>1084</v>
      </c>
      <c r="G139" s="236" t="s">
        <v>998</v>
      </c>
      <c r="H139" s="237">
        <v>3</v>
      </c>
      <c r="I139" s="238"/>
      <c r="J139" s="239">
        <f>ROUND(I139*H139,2)</f>
        <v>0</v>
      </c>
      <c r="K139" s="235" t="s">
        <v>1</v>
      </c>
      <c r="L139" s="240"/>
      <c r="M139" s="241" t="s">
        <v>1</v>
      </c>
      <c r="N139" s="242" t="s">
        <v>41</v>
      </c>
      <c r="O139" s="75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AR139" s="13" t="s">
        <v>196</v>
      </c>
      <c r="AT139" s="13" t="s">
        <v>339</v>
      </c>
      <c r="AU139" s="13" t="s">
        <v>78</v>
      </c>
      <c r="AY139" s="13" t="s">
        <v>122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3" t="s">
        <v>78</v>
      </c>
      <c r="BK139" s="212">
        <f>ROUND(I139*H139,2)</f>
        <v>0</v>
      </c>
      <c r="BL139" s="13" t="s">
        <v>121</v>
      </c>
      <c r="BM139" s="13" t="s">
        <v>709</v>
      </c>
    </row>
    <row r="140" s="1" customFormat="1" ht="16.5" customHeight="1">
      <c r="B140" s="34"/>
      <c r="C140" s="201" t="s">
        <v>495</v>
      </c>
      <c r="D140" s="201" t="s">
        <v>124</v>
      </c>
      <c r="E140" s="202" t="s">
        <v>1085</v>
      </c>
      <c r="F140" s="203" t="s">
        <v>1086</v>
      </c>
      <c r="G140" s="204" t="s">
        <v>995</v>
      </c>
      <c r="H140" s="205">
        <v>1</v>
      </c>
      <c r="I140" s="206"/>
      <c r="J140" s="207">
        <f>ROUND(I140*H140,2)</f>
        <v>0</v>
      </c>
      <c r="K140" s="203" t="s">
        <v>1</v>
      </c>
      <c r="L140" s="39"/>
      <c r="M140" s="208" t="s">
        <v>1</v>
      </c>
      <c r="N140" s="209" t="s">
        <v>41</v>
      </c>
      <c r="O140" s="75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AR140" s="13" t="s">
        <v>121</v>
      </c>
      <c r="AT140" s="13" t="s">
        <v>124</v>
      </c>
      <c r="AU140" s="13" t="s">
        <v>78</v>
      </c>
      <c r="AY140" s="13" t="s">
        <v>122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3" t="s">
        <v>78</v>
      </c>
      <c r="BK140" s="212">
        <f>ROUND(I140*H140,2)</f>
        <v>0</v>
      </c>
      <c r="BL140" s="13" t="s">
        <v>121</v>
      </c>
      <c r="BM140" s="13" t="s">
        <v>717</v>
      </c>
    </row>
    <row r="141" s="1" customFormat="1" ht="16.5" customHeight="1">
      <c r="B141" s="34"/>
      <c r="C141" s="233" t="s">
        <v>499</v>
      </c>
      <c r="D141" s="233" t="s">
        <v>339</v>
      </c>
      <c r="E141" s="234" t="s">
        <v>1087</v>
      </c>
      <c r="F141" s="235" t="s">
        <v>1088</v>
      </c>
      <c r="G141" s="236" t="s">
        <v>998</v>
      </c>
      <c r="H141" s="237">
        <v>1</v>
      </c>
      <c r="I141" s="238"/>
      <c r="J141" s="239">
        <f>ROUND(I141*H141,2)</f>
        <v>0</v>
      </c>
      <c r="K141" s="235" t="s">
        <v>1</v>
      </c>
      <c r="L141" s="240"/>
      <c r="M141" s="241" t="s">
        <v>1</v>
      </c>
      <c r="N141" s="242" t="s">
        <v>41</v>
      </c>
      <c r="O141" s="75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AR141" s="13" t="s">
        <v>196</v>
      </c>
      <c r="AT141" s="13" t="s">
        <v>339</v>
      </c>
      <c r="AU141" s="13" t="s">
        <v>78</v>
      </c>
      <c r="AY141" s="13" t="s">
        <v>122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3" t="s">
        <v>78</v>
      </c>
      <c r="BK141" s="212">
        <f>ROUND(I141*H141,2)</f>
        <v>0</v>
      </c>
      <c r="BL141" s="13" t="s">
        <v>121</v>
      </c>
      <c r="BM141" s="13" t="s">
        <v>726</v>
      </c>
    </row>
    <row r="142" s="1" customFormat="1" ht="16.5" customHeight="1">
      <c r="B142" s="34"/>
      <c r="C142" s="201" t="s">
        <v>503</v>
      </c>
      <c r="D142" s="201" t="s">
        <v>124</v>
      </c>
      <c r="E142" s="202" t="s">
        <v>1089</v>
      </c>
      <c r="F142" s="203" t="s">
        <v>1090</v>
      </c>
      <c r="G142" s="204" t="s">
        <v>995</v>
      </c>
      <c r="H142" s="205">
        <v>2</v>
      </c>
      <c r="I142" s="206"/>
      <c r="J142" s="207">
        <f>ROUND(I142*H142,2)</f>
        <v>0</v>
      </c>
      <c r="K142" s="203" t="s">
        <v>1</v>
      </c>
      <c r="L142" s="39"/>
      <c r="M142" s="208" t="s">
        <v>1</v>
      </c>
      <c r="N142" s="209" t="s">
        <v>41</v>
      </c>
      <c r="O142" s="75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AR142" s="13" t="s">
        <v>121</v>
      </c>
      <c r="AT142" s="13" t="s">
        <v>124</v>
      </c>
      <c r="AU142" s="13" t="s">
        <v>78</v>
      </c>
      <c r="AY142" s="13" t="s">
        <v>122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3" t="s">
        <v>78</v>
      </c>
      <c r="BK142" s="212">
        <f>ROUND(I142*H142,2)</f>
        <v>0</v>
      </c>
      <c r="BL142" s="13" t="s">
        <v>121</v>
      </c>
      <c r="BM142" s="13" t="s">
        <v>739</v>
      </c>
    </row>
    <row r="143" s="1" customFormat="1" ht="16.5" customHeight="1">
      <c r="B143" s="34"/>
      <c r="C143" s="233" t="s">
        <v>93</v>
      </c>
      <c r="D143" s="233" t="s">
        <v>339</v>
      </c>
      <c r="E143" s="234" t="s">
        <v>1091</v>
      </c>
      <c r="F143" s="235" t="s">
        <v>1092</v>
      </c>
      <c r="G143" s="236" t="s">
        <v>998</v>
      </c>
      <c r="H143" s="237">
        <v>2</v>
      </c>
      <c r="I143" s="238"/>
      <c r="J143" s="239">
        <f>ROUND(I143*H143,2)</f>
        <v>0</v>
      </c>
      <c r="K143" s="235" t="s">
        <v>1</v>
      </c>
      <c r="L143" s="240"/>
      <c r="M143" s="241" t="s">
        <v>1</v>
      </c>
      <c r="N143" s="242" t="s">
        <v>41</v>
      </c>
      <c r="O143" s="75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AR143" s="13" t="s">
        <v>196</v>
      </c>
      <c r="AT143" s="13" t="s">
        <v>339</v>
      </c>
      <c r="AU143" s="13" t="s">
        <v>78</v>
      </c>
      <c r="AY143" s="13" t="s">
        <v>122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3" t="s">
        <v>78</v>
      </c>
      <c r="BK143" s="212">
        <f>ROUND(I143*H143,2)</f>
        <v>0</v>
      </c>
      <c r="BL143" s="13" t="s">
        <v>121</v>
      </c>
      <c r="BM143" s="13" t="s">
        <v>748</v>
      </c>
    </row>
    <row r="144" s="1" customFormat="1" ht="16.5" customHeight="1">
      <c r="B144" s="34"/>
      <c r="C144" s="233" t="s">
        <v>510</v>
      </c>
      <c r="D144" s="233" t="s">
        <v>339</v>
      </c>
      <c r="E144" s="234" t="s">
        <v>1093</v>
      </c>
      <c r="F144" s="235" t="s">
        <v>1094</v>
      </c>
      <c r="G144" s="236" t="s">
        <v>998</v>
      </c>
      <c r="H144" s="237">
        <v>2</v>
      </c>
      <c r="I144" s="238"/>
      <c r="J144" s="239">
        <f>ROUND(I144*H144,2)</f>
        <v>0</v>
      </c>
      <c r="K144" s="235" t="s">
        <v>1</v>
      </c>
      <c r="L144" s="240"/>
      <c r="M144" s="241" t="s">
        <v>1</v>
      </c>
      <c r="N144" s="242" t="s">
        <v>41</v>
      </c>
      <c r="O144" s="75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AR144" s="13" t="s">
        <v>196</v>
      </c>
      <c r="AT144" s="13" t="s">
        <v>339</v>
      </c>
      <c r="AU144" s="13" t="s">
        <v>78</v>
      </c>
      <c r="AY144" s="13" t="s">
        <v>122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3" t="s">
        <v>78</v>
      </c>
      <c r="BK144" s="212">
        <f>ROUND(I144*H144,2)</f>
        <v>0</v>
      </c>
      <c r="BL144" s="13" t="s">
        <v>121</v>
      </c>
      <c r="BM144" s="13" t="s">
        <v>756</v>
      </c>
    </row>
    <row r="145" s="1" customFormat="1" ht="16.5" customHeight="1">
      <c r="B145" s="34"/>
      <c r="C145" s="233" t="s">
        <v>514</v>
      </c>
      <c r="D145" s="233" t="s">
        <v>339</v>
      </c>
      <c r="E145" s="234" t="s">
        <v>1095</v>
      </c>
      <c r="F145" s="235" t="s">
        <v>1096</v>
      </c>
      <c r="G145" s="236" t="s">
        <v>998</v>
      </c>
      <c r="H145" s="237">
        <v>2</v>
      </c>
      <c r="I145" s="238"/>
      <c r="J145" s="239">
        <f>ROUND(I145*H145,2)</f>
        <v>0</v>
      </c>
      <c r="K145" s="235" t="s">
        <v>1</v>
      </c>
      <c r="L145" s="240"/>
      <c r="M145" s="241" t="s">
        <v>1</v>
      </c>
      <c r="N145" s="242" t="s">
        <v>41</v>
      </c>
      <c r="O145" s="75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AR145" s="13" t="s">
        <v>196</v>
      </c>
      <c r="AT145" s="13" t="s">
        <v>339</v>
      </c>
      <c r="AU145" s="13" t="s">
        <v>78</v>
      </c>
      <c r="AY145" s="13" t="s">
        <v>122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3" t="s">
        <v>78</v>
      </c>
      <c r="BK145" s="212">
        <f>ROUND(I145*H145,2)</f>
        <v>0</v>
      </c>
      <c r="BL145" s="13" t="s">
        <v>121</v>
      </c>
      <c r="BM145" s="13" t="s">
        <v>1097</v>
      </c>
    </row>
    <row r="146" s="1" customFormat="1" ht="16.5" customHeight="1">
      <c r="B146" s="34"/>
      <c r="C146" s="233" t="s">
        <v>518</v>
      </c>
      <c r="D146" s="233" t="s">
        <v>339</v>
      </c>
      <c r="E146" s="234" t="s">
        <v>1098</v>
      </c>
      <c r="F146" s="235" t="s">
        <v>1099</v>
      </c>
      <c r="G146" s="236" t="s">
        <v>998</v>
      </c>
      <c r="H146" s="237">
        <v>2</v>
      </c>
      <c r="I146" s="238"/>
      <c r="J146" s="239">
        <f>ROUND(I146*H146,2)</f>
        <v>0</v>
      </c>
      <c r="K146" s="235" t="s">
        <v>1</v>
      </c>
      <c r="L146" s="240"/>
      <c r="M146" s="241" t="s">
        <v>1</v>
      </c>
      <c r="N146" s="242" t="s">
        <v>41</v>
      </c>
      <c r="O146" s="75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AR146" s="13" t="s">
        <v>196</v>
      </c>
      <c r="AT146" s="13" t="s">
        <v>339</v>
      </c>
      <c r="AU146" s="13" t="s">
        <v>78</v>
      </c>
      <c r="AY146" s="13" t="s">
        <v>122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3" t="s">
        <v>78</v>
      </c>
      <c r="BK146" s="212">
        <f>ROUND(I146*H146,2)</f>
        <v>0</v>
      </c>
      <c r="BL146" s="13" t="s">
        <v>121</v>
      </c>
      <c r="BM146" s="13" t="s">
        <v>1100</v>
      </c>
    </row>
    <row r="147" s="1" customFormat="1" ht="16.5" customHeight="1">
      <c r="B147" s="34"/>
      <c r="C147" s="201" t="s">
        <v>522</v>
      </c>
      <c r="D147" s="201" t="s">
        <v>124</v>
      </c>
      <c r="E147" s="202" t="s">
        <v>1101</v>
      </c>
      <c r="F147" s="203" t="s">
        <v>1102</v>
      </c>
      <c r="G147" s="204" t="s">
        <v>995</v>
      </c>
      <c r="H147" s="205">
        <v>3</v>
      </c>
      <c r="I147" s="206"/>
      <c r="J147" s="207">
        <f>ROUND(I147*H147,2)</f>
        <v>0</v>
      </c>
      <c r="K147" s="203" t="s">
        <v>1</v>
      </c>
      <c r="L147" s="39"/>
      <c r="M147" s="208" t="s">
        <v>1</v>
      </c>
      <c r="N147" s="209" t="s">
        <v>41</v>
      </c>
      <c r="O147" s="75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AR147" s="13" t="s">
        <v>121</v>
      </c>
      <c r="AT147" s="13" t="s">
        <v>124</v>
      </c>
      <c r="AU147" s="13" t="s">
        <v>78</v>
      </c>
      <c r="AY147" s="13" t="s">
        <v>122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3" t="s">
        <v>78</v>
      </c>
      <c r="BK147" s="212">
        <f>ROUND(I147*H147,2)</f>
        <v>0</v>
      </c>
      <c r="BL147" s="13" t="s">
        <v>121</v>
      </c>
      <c r="BM147" s="13" t="s">
        <v>1103</v>
      </c>
    </row>
    <row r="148" s="1" customFormat="1" ht="16.5" customHeight="1">
      <c r="B148" s="34"/>
      <c r="C148" s="233" t="s">
        <v>526</v>
      </c>
      <c r="D148" s="233" t="s">
        <v>339</v>
      </c>
      <c r="E148" s="234" t="s">
        <v>1104</v>
      </c>
      <c r="F148" s="235" t="s">
        <v>1105</v>
      </c>
      <c r="G148" s="236" t="s">
        <v>998</v>
      </c>
      <c r="H148" s="237">
        <v>3</v>
      </c>
      <c r="I148" s="238"/>
      <c r="J148" s="239">
        <f>ROUND(I148*H148,2)</f>
        <v>0</v>
      </c>
      <c r="K148" s="235" t="s">
        <v>1</v>
      </c>
      <c r="L148" s="240"/>
      <c r="M148" s="241" t="s">
        <v>1</v>
      </c>
      <c r="N148" s="242" t="s">
        <v>41</v>
      </c>
      <c r="O148" s="75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AR148" s="13" t="s">
        <v>196</v>
      </c>
      <c r="AT148" s="13" t="s">
        <v>339</v>
      </c>
      <c r="AU148" s="13" t="s">
        <v>78</v>
      </c>
      <c r="AY148" s="13" t="s">
        <v>122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3" t="s">
        <v>78</v>
      </c>
      <c r="BK148" s="212">
        <f>ROUND(I148*H148,2)</f>
        <v>0</v>
      </c>
      <c r="BL148" s="13" t="s">
        <v>121</v>
      </c>
      <c r="BM148" s="13" t="s">
        <v>1106</v>
      </c>
    </row>
    <row r="149" s="1" customFormat="1" ht="16.5" customHeight="1">
      <c r="B149" s="34"/>
      <c r="C149" s="233" t="s">
        <v>530</v>
      </c>
      <c r="D149" s="233" t="s">
        <v>339</v>
      </c>
      <c r="E149" s="234" t="s">
        <v>1107</v>
      </c>
      <c r="F149" s="235" t="s">
        <v>1108</v>
      </c>
      <c r="G149" s="236" t="s">
        <v>998</v>
      </c>
      <c r="H149" s="237">
        <v>3</v>
      </c>
      <c r="I149" s="238"/>
      <c r="J149" s="239">
        <f>ROUND(I149*H149,2)</f>
        <v>0</v>
      </c>
      <c r="K149" s="235" t="s">
        <v>1</v>
      </c>
      <c r="L149" s="240"/>
      <c r="M149" s="241" t="s">
        <v>1</v>
      </c>
      <c r="N149" s="242" t="s">
        <v>41</v>
      </c>
      <c r="O149" s="75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AR149" s="13" t="s">
        <v>196</v>
      </c>
      <c r="AT149" s="13" t="s">
        <v>339</v>
      </c>
      <c r="AU149" s="13" t="s">
        <v>78</v>
      </c>
      <c r="AY149" s="13" t="s">
        <v>122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3" t="s">
        <v>78</v>
      </c>
      <c r="BK149" s="212">
        <f>ROUND(I149*H149,2)</f>
        <v>0</v>
      </c>
      <c r="BL149" s="13" t="s">
        <v>121</v>
      </c>
      <c r="BM149" s="13" t="s">
        <v>1109</v>
      </c>
    </row>
    <row r="150" s="1" customFormat="1" ht="16.5" customHeight="1">
      <c r="B150" s="34"/>
      <c r="C150" s="233" t="s">
        <v>536</v>
      </c>
      <c r="D150" s="233" t="s">
        <v>339</v>
      </c>
      <c r="E150" s="234" t="s">
        <v>1095</v>
      </c>
      <c r="F150" s="235" t="s">
        <v>1096</v>
      </c>
      <c r="G150" s="236" t="s">
        <v>998</v>
      </c>
      <c r="H150" s="237">
        <v>3</v>
      </c>
      <c r="I150" s="238"/>
      <c r="J150" s="239">
        <f>ROUND(I150*H150,2)</f>
        <v>0</v>
      </c>
      <c r="K150" s="235" t="s">
        <v>1</v>
      </c>
      <c r="L150" s="240"/>
      <c r="M150" s="241" t="s">
        <v>1</v>
      </c>
      <c r="N150" s="242" t="s">
        <v>41</v>
      </c>
      <c r="O150" s="75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AR150" s="13" t="s">
        <v>196</v>
      </c>
      <c r="AT150" s="13" t="s">
        <v>339</v>
      </c>
      <c r="AU150" s="13" t="s">
        <v>78</v>
      </c>
      <c r="AY150" s="13" t="s">
        <v>122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13" t="s">
        <v>78</v>
      </c>
      <c r="BK150" s="212">
        <f>ROUND(I150*H150,2)</f>
        <v>0</v>
      </c>
      <c r="BL150" s="13" t="s">
        <v>121</v>
      </c>
      <c r="BM150" s="13" t="s">
        <v>1110</v>
      </c>
    </row>
    <row r="151" s="1" customFormat="1" ht="16.5" customHeight="1">
      <c r="B151" s="34"/>
      <c r="C151" s="201" t="s">
        <v>543</v>
      </c>
      <c r="D151" s="201" t="s">
        <v>124</v>
      </c>
      <c r="E151" s="202" t="s">
        <v>1111</v>
      </c>
      <c r="F151" s="203" t="s">
        <v>1112</v>
      </c>
      <c r="G151" s="204" t="s">
        <v>995</v>
      </c>
      <c r="H151" s="205">
        <v>1</v>
      </c>
      <c r="I151" s="206"/>
      <c r="J151" s="207">
        <f>ROUND(I151*H151,2)</f>
        <v>0</v>
      </c>
      <c r="K151" s="203" t="s">
        <v>1</v>
      </c>
      <c r="L151" s="39"/>
      <c r="M151" s="208" t="s">
        <v>1</v>
      </c>
      <c r="N151" s="209" t="s">
        <v>41</v>
      </c>
      <c r="O151" s="75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AR151" s="13" t="s">
        <v>121</v>
      </c>
      <c r="AT151" s="13" t="s">
        <v>124</v>
      </c>
      <c r="AU151" s="13" t="s">
        <v>78</v>
      </c>
      <c r="AY151" s="13" t="s">
        <v>122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3" t="s">
        <v>78</v>
      </c>
      <c r="BK151" s="212">
        <f>ROUND(I151*H151,2)</f>
        <v>0</v>
      </c>
      <c r="BL151" s="13" t="s">
        <v>121</v>
      </c>
      <c r="BM151" s="13" t="s">
        <v>1113</v>
      </c>
    </row>
    <row r="152" s="1" customFormat="1" ht="16.5" customHeight="1">
      <c r="B152" s="34"/>
      <c r="C152" s="233" t="s">
        <v>547</v>
      </c>
      <c r="D152" s="233" t="s">
        <v>339</v>
      </c>
      <c r="E152" s="234" t="s">
        <v>1114</v>
      </c>
      <c r="F152" s="235" t="s">
        <v>1115</v>
      </c>
      <c r="G152" s="236" t="s">
        <v>998</v>
      </c>
      <c r="H152" s="237">
        <v>1</v>
      </c>
      <c r="I152" s="238"/>
      <c r="J152" s="239">
        <f>ROUND(I152*H152,2)</f>
        <v>0</v>
      </c>
      <c r="K152" s="235" t="s">
        <v>1</v>
      </c>
      <c r="L152" s="240"/>
      <c r="M152" s="241" t="s">
        <v>1</v>
      </c>
      <c r="N152" s="242" t="s">
        <v>41</v>
      </c>
      <c r="O152" s="7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AR152" s="13" t="s">
        <v>196</v>
      </c>
      <c r="AT152" s="13" t="s">
        <v>339</v>
      </c>
      <c r="AU152" s="13" t="s">
        <v>78</v>
      </c>
      <c r="AY152" s="13" t="s">
        <v>122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13" t="s">
        <v>78</v>
      </c>
      <c r="BK152" s="212">
        <f>ROUND(I152*H152,2)</f>
        <v>0</v>
      </c>
      <c r="BL152" s="13" t="s">
        <v>121</v>
      </c>
      <c r="BM152" s="13" t="s">
        <v>1116</v>
      </c>
    </row>
    <row r="153" s="1" customFormat="1" ht="16.5" customHeight="1">
      <c r="B153" s="34"/>
      <c r="C153" s="201" t="s">
        <v>552</v>
      </c>
      <c r="D153" s="201" t="s">
        <v>124</v>
      </c>
      <c r="E153" s="202" t="s">
        <v>1117</v>
      </c>
      <c r="F153" s="203" t="s">
        <v>1118</v>
      </c>
      <c r="G153" s="204" t="s">
        <v>995</v>
      </c>
      <c r="H153" s="205">
        <v>2</v>
      </c>
      <c r="I153" s="206"/>
      <c r="J153" s="207">
        <f>ROUND(I153*H153,2)</f>
        <v>0</v>
      </c>
      <c r="K153" s="203" t="s">
        <v>1</v>
      </c>
      <c r="L153" s="39"/>
      <c r="M153" s="208" t="s">
        <v>1</v>
      </c>
      <c r="N153" s="209" t="s">
        <v>41</v>
      </c>
      <c r="O153" s="75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AR153" s="13" t="s">
        <v>121</v>
      </c>
      <c r="AT153" s="13" t="s">
        <v>124</v>
      </c>
      <c r="AU153" s="13" t="s">
        <v>78</v>
      </c>
      <c r="AY153" s="13" t="s">
        <v>122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3" t="s">
        <v>78</v>
      </c>
      <c r="BK153" s="212">
        <f>ROUND(I153*H153,2)</f>
        <v>0</v>
      </c>
      <c r="BL153" s="13" t="s">
        <v>121</v>
      </c>
      <c r="BM153" s="13" t="s">
        <v>1119</v>
      </c>
    </row>
    <row r="154" s="1" customFormat="1" ht="16.5" customHeight="1">
      <c r="B154" s="34"/>
      <c r="C154" s="233" t="s">
        <v>557</v>
      </c>
      <c r="D154" s="233" t="s">
        <v>339</v>
      </c>
      <c r="E154" s="234" t="s">
        <v>1120</v>
      </c>
      <c r="F154" s="235" t="s">
        <v>1121</v>
      </c>
      <c r="G154" s="236" t="s">
        <v>998</v>
      </c>
      <c r="H154" s="237">
        <v>2</v>
      </c>
      <c r="I154" s="238"/>
      <c r="J154" s="239">
        <f>ROUND(I154*H154,2)</f>
        <v>0</v>
      </c>
      <c r="K154" s="235" t="s">
        <v>1</v>
      </c>
      <c r="L154" s="240"/>
      <c r="M154" s="241" t="s">
        <v>1</v>
      </c>
      <c r="N154" s="242" t="s">
        <v>41</v>
      </c>
      <c r="O154" s="75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AR154" s="13" t="s">
        <v>196</v>
      </c>
      <c r="AT154" s="13" t="s">
        <v>339</v>
      </c>
      <c r="AU154" s="13" t="s">
        <v>78</v>
      </c>
      <c r="AY154" s="13" t="s">
        <v>122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3" t="s">
        <v>78</v>
      </c>
      <c r="BK154" s="212">
        <f>ROUND(I154*H154,2)</f>
        <v>0</v>
      </c>
      <c r="BL154" s="13" t="s">
        <v>121</v>
      </c>
      <c r="BM154" s="13" t="s">
        <v>1122</v>
      </c>
    </row>
    <row r="155" s="1" customFormat="1" ht="16.5" customHeight="1">
      <c r="B155" s="34"/>
      <c r="C155" s="201" t="s">
        <v>562</v>
      </c>
      <c r="D155" s="201" t="s">
        <v>124</v>
      </c>
      <c r="E155" s="202" t="s">
        <v>1123</v>
      </c>
      <c r="F155" s="203" t="s">
        <v>1124</v>
      </c>
      <c r="G155" s="204" t="s">
        <v>995</v>
      </c>
      <c r="H155" s="205">
        <v>2</v>
      </c>
      <c r="I155" s="206"/>
      <c r="J155" s="207">
        <f>ROUND(I155*H155,2)</f>
        <v>0</v>
      </c>
      <c r="K155" s="203" t="s">
        <v>1</v>
      </c>
      <c r="L155" s="39"/>
      <c r="M155" s="208" t="s">
        <v>1</v>
      </c>
      <c r="N155" s="209" t="s">
        <v>41</v>
      </c>
      <c r="O155" s="75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AR155" s="13" t="s">
        <v>121</v>
      </c>
      <c r="AT155" s="13" t="s">
        <v>124</v>
      </c>
      <c r="AU155" s="13" t="s">
        <v>78</v>
      </c>
      <c r="AY155" s="13" t="s">
        <v>122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3" t="s">
        <v>78</v>
      </c>
      <c r="BK155" s="212">
        <f>ROUND(I155*H155,2)</f>
        <v>0</v>
      </c>
      <c r="BL155" s="13" t="s">
        <v>121</v>
      </c>
      <c r="BM155" s="13" t="s">
        <v>1125</v>
      </c>
    </row>
    <row r="156" s="1" customFormat="1" ht="16.5" customHeight="1">
      <c r="B156" s="34"/>
      <c r="C156" s="233" t="s">
        <v>567</v>
      </c>
      <c r="D156" s="233" t="s">
        <v>339</v>
      </c>
      <c r="E156" s="234" t="s">
        <v>1114</v>
      </c>
      <c r="F156" s="235" t="s">
        <v>1115</v>
      </c>
      <c r="G156" s="236" t="s">
        <v>998</v>
      </c>
      <c r="H156" s="237">
        <v>2</v>
      </c>
      <c r="I156" s="238"/>
      <c r="J156" s="239">
        <f>ROUND(I156*H156,2)</f>
        <v>0</v>
      </c>
      <c r="K156" s="235" t="s">
        <v>1</v>
      </c>
      <c r="L156" s="240"/>
      <c r="M156" s="241" t="s">
        <v>1</v>
      </c>
      <c r="N156" s="242" t="s">
        <v>41</v>
      </c>
      <c r="O156" s="75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AR156" s="13" t="s">
        <v>196</v>
      </c>
      <c r="AT156" s="13" t="s">
        <v>339</v>
      </c>
      <c r="AU156" s="13" t="s">
        <v>78</v>
      </c>
      <c r="AY156" s="13" t="s">
        <v>122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3" t="s">
        <v>78</v>
      </c>
      <c r="BK156" s="212">
        <f>ROUND(I156*H156,2)</f>
        <v>0</v>
      </c>
      <c r="BL156" s="13" t="s">
        <v>121</v>
      </c>
      <c r="BM156" s="13" t="s">
        <v>1126</v>
      </c>
    </row>
    <row r="157" s="1" customFormat="1" ht="16.5" customHeight="1">
      <c r="B157" s="34"/>
      <c r="C157" s="201" t="s">
        <v>572</v>
      </c>
      <c r="D157" s="201" t="s">
        <v>124</v>
      </c>
      <c r="E157" s="202" t="s">
        <v>1127</v>
      </c>
      <c r="F157" s="203" t="s">
        <v>1128</v>
      </c>
      <c r="G157" s="204" t="s">
        <v>995</v>
      </c>
      <c r="H157" s="205">
        <v>1</v>
      </c>
      <c r="I157" s="206"/>
      <c r="J157" s="207">
        <f>ROUND(I157*H157,2)</f>
        <v>0</v>
      </c>
      <c r="K157" s="203" t="s">
        <v>1</v>
      </c>
      <c r="L157" s="39"/>
      <c r="M157" s="208" t="s">
        <v>1</v>
      </c>
      <c r="N157" s="209" t="s">
        <v>41</v>
      </c>
      <c r="O157" s="75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AR157" s="13" t="s">
        <v>121</v>
      </c>
      <c r="AT157" s="13" t="s">
        <v>124</v>
      </c>
      <c r="AU157" s="13" t="s">
        <v>78</v>
      </c>
      <c r="AY157" s="13" t="s">
        <v>122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3" t="s">
        <v>78</v>
      </c>
      <c r="BK157" s="212">
        <f>ROUND(I157*H157,2)</f>
        <v>0</v>
      </c>
      <c r="BL157" s="13" t="s">
        <v>121</v>
      </c>
      <c r="BM157" s="13" t="s">
        <v>1129</v>
      </c>
    </row>
    <row r="158" s="1" customFormat="1" ht="16.5" customHeight="1">
      <c r="B158" s="34"/>
      <c r="C158" s="233" t="s">
        <v>577</v>
      </c>
      <c r="D158" s="233" t="s">
        <v>339</v>
      </c>
      <c r="E158" s="234" t="s">
        <v>1130</v>
      </c>
      <c r="F158" s="235" t="s">
        <v>1131</v>
      </c>
      <c r="G158" s="236" t="s">
        <v>998</v>
      </c>
      <c r="H158" s="237">
        <v>1</v>
      </c>
      <c r="I158" s="238"/>
      <c r="J158" s="239">
        <f>ROUND(I158*H158,2)</f>
        <v>0</v>
      </c>
      <c r="K158" s="235" t="s">
        <v>1</v>
      </c>
      <c r="L158" s="240"/>
      <c r="M158" s="241" t="s">
        <v>1</v>
      </c>
      <c r="N158" s="242" t="s">
        <v>41</v>
      </c>
      <c r="O158" s="75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AR158" s="13" t="s">
        <v>196</v>
      </c>
      <c r="AT158" s="13" t="s">
        <v>339</v>
      </c>
      <c r="AU158" s="13" t="s">
        <v>78</v>
      </c>
      <c r="AY158" s="13" t="s">
        <v>122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3" t="s">
        <v>78</v>
      </c>
      <c r="BK158" s="212">
        <f>ROUND(I158*H158,2)</f>
        <v>0</v>
      </c>
      <c r="BL158" s="13" t="s">
        <v>121</v>
      </c>
      <c r="BM158" s="13" t="s">
        <v>1132</v>
      </c>
    </row>
    <row r="159" s="1" customFormat="1" ht="16.5" customHeight="1">
      <c r="B159" s="34"/>
      <c r="C159" s="233" t="s">
        <v>582</v>
      </c>
      <c r="D159" s="233" t="s">
        <v>339</v>
      </c>
      <c r="E159" s="234" t="s">
        <v>1133</v>
      </c>
      <c r="F159" s="235" t="s">
        <v>1134</v>
      </c>
      <c r="G159" s="236" t="s">
        <v>998</v>
      </c>
      <c r="H159" s="237">
        <v>1</v>
      </c>
      <c r="I159" s="238"/>
      <c r="J159" s="239">
        <f>ROUND(I159*H159,2)</f>
        <v>0</v>
      </c>
      <c r="K159" s="235" t="s">
        <v>1</v>
      </c>
      <c r="L159" s="240"/>
      <c r="M159" s="241" t="s">
        <v>1</v>
      </c>
      <c r="N159" s="242" t="s">
        <v>41</v>
      </c>
      <c r="O159" s="75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AR159" s="13" t="s">
        <v>196</v>
      </c>
      <c r="AT159" s="13" t="s">
        <v>339</v>
      </c>
      <c r="AU159" s="13" t="s">
        <v>78</v>
      </c>
      <c r="AY159" s="13" t="s">
        <v>122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3" t="s">
        <v>78</v>
      </c>
      <c r="BK159" s="212">
        <f>ROUND(I159*H159,2)</f>
        <v>0</v>
      </c>
      <c r="BL159" s="13" t="s">
        <v>121</v>
      </c>
      <c r="BM159" s="13" t="s">
        <v>1135</v>
      </c>
    </row>
    <row r="160" s="1" customFormat="1" ht="16.5" customHeight="1">
      <c r="B160" s="34"/>
      <c r="C160" s="233" t="s">
        <v>586</v>
      </c>
      <c r="D160" s="233" t="s">
        <v>339</v>
      </c>
      <c r="E160" s="234" t="s">
        <v>1095</v>
      </c>
      <c r="F160" s="235" t="s">
        <v>1096</v>
      </c>
      <c r="G160" s="236" t="s">
        <v>998</v>
      </c>
      <c r="H160" s="237">
        <v>1</v>
      </c>
      <c r="I160" s="238"/>
      <c r="J160" s="239">
        <f>ROUND(I160*H160,2)</f>
        <v>0</v>
      </c>
      <c r="K160" s="235" t="s">
        <v>1</v>
      </c>
      <c r="L160" s="240"/>
      <c r="M160" s="241" t="s">
        <v>1</v>
      </c>
      <c r="N160" s="242" t="s">
        <v>41</v>
      </c>
      <c r="O160" s="75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AR160" s="13" t="s">
        <v>196</v>
      </c>
      <c r="AT160" s="13" t="s">
        <v>339</v>
      </c>
      <c r="AU160" s="13" t="s">
        <v>78</v>
      </c>
      <c r="AY160" s="13" t="s">
        <v>122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3" t="s">
        <v>78</v>
      </c>
      <c r="BK160" s="212">
        <f>ROUND(I160*H160,2)</f>
        <v>0</v>
      </c>
      <c r="BL160" s="13" t="s">
        <v>121</v>
      </c>
      <c r="BM160" s="13" t="s">
        <v>1136</v>
      </c>
    </row>
    <row r="161" s="1" customFormat="1" ht="16.5" customHeight="1">
      <c r="B161" s="34"/>
      <c r="C161" s="201" t="s">
        <v>590</v>
      </c>
      <c r="D161" s="201" t="s">
        <v>124</v>
      </c>
      <c r="E161" s="202" t="s">
        <v>1137</v>
      </c>
      <c r="F161" s="203" t="s">
        <v>1138</v>
      </c>
      <c r="G161" s="204" t="s">
        <v>995</v>
      </c>
      <c r="H161" s="205">
        <v>1</v>
      </c>
      <c r="I161" s="206"/>
      <c r="J161" s="207">
        <f>ROUND(I161*H161,2)</f>
        <v>0</v>
      </c>
      <c r="K161" s="203" t="s">
        <v>1</v>
      </c>
      <c r="L161" s="39"/>
      <c r="M161" s="208" t="s">
        <v>1</v>
      </c>
      <c r="N161" s="209" t="s">
        <v>41</v>
      </c>
      <c r="O161" s="75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AR161" s="13" t="s">
        <v>121</v>
      </c>
      <c r="AT161" s="13" t="s">
        <v>124</v>
      </c>
      <c r="AU161" s="13" t="s">
        <v>78</v>
      </c>
      <c r="AY161" s="13" t="s">
        <v>122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13" t="s">
        <v>78</v>
      </c>
      <c r="BK161" s="212">
        <f>ROUND(I161*H161,2)</f>
        <v>0</v>
      </c>
      <c r="BL161" s="13" t="s">
        <v>121</v>
      </c>
      <c r="BM161" s="13" t="s">
        <v>1139</v>
      </c>
    </row>
    <row r="162" s="1" customFormat="1" ht="16.5" customHeight="1">
      <c r="B162" s="34"/>
      <c r="C162" s="233" t="s">
        <v>594</v>
      </c>
      <c r="D162" s="233" t="s">
        <v>339</v>
      </c>
      <c r="E162" s="234" t="s">
        <v>1140</v>
      </c>
      <c r="F162" s="235" t="s">
        <v>1141</v>
      </c>
      <c r="G162" s="236" t="s">
        <v>998</v>
      </c>
      <c r="H162" s="237">
        <v>1</v>
      </c>
      <c r="I162" s="238"/>
      <c r="J162" s="239">
        <f>ROUND(I162*H162,2)</f>
        <v>0</v>
      </c>
      <c r="K162" s="235" t="s">
        <v>1</v>
      </c>
      <c r="L162" s="240"/>
      <c r="M162" s="241" t="s">
        <v>1</v>
      </c>
      <c r="N162" s="242" t="s">
        <v>41</v>
      </c>
      <c r="O162" s="75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AR162" s="13" t="s">
        <v>196</v>
      </c>
      <c r="AT162" s="13" t="s">
        <v>339</v>
      </c>
      <c r="AU162" s="13" t="s">
        <v>78</v>
      </c>
      <c r="AY162" s="13" t="s">
        <v>122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3" t="s">
        <v>78</v>
      </c>
      <c r="BK162" s="212">
        <f>ROUND(I162*H162,2)</f>
        <v>0</v>
      </c>
      <c r="BL162" s="13" t="s">
        <v>121</v>
      </c>
      <c r="BM162" s="13" t="s">
        <v>1142</v>
      </c>
    </row>
    <row r="163" s="1" customFormat="1" ht="16.5" customHeight="1">
      <c r="B163" s="34"/>
      <c r="C163" s="233" t="s">
        <v>598</v>
      </c>
      <c r="D163" s="233" t="s">
        <v>339</v>
      </c>
      <c r="E163" s="234" t="s">
        <v>1107</v>
      </c>
      <c r="F163" s="235" t="s">
        <v>1108</v>
      </c>
      <c r="G163" s="236" t="s">
        <v>998</v>
      </c>
      <c r="H163" s="237">
        <v>1</v>
      </c>
      <c r="I163" s="238"/>
      <c r="J163" s="239">
        <f>ROUND(I163*H163,2)</f>
        <v>0</v>
      </c>
      <c r="K163" s="235" t="s">
        <v>1</v>
      </c>
      <c r="L163" s="240"/>
      <c r="M163" s="241" t="s">
        <v>1</v>
      </c>
      <c r="N163" s="242" t="s">
        <v>41</v>
      </c>
      <c r="O163" s="75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AR163" s="13" t="s">
        <v>196</v>
      </c>
      <c r="AT163" s="13" t="s">
        <v>339</v>
      </c>
      <c r="AU163" s="13" t="s">
        <v>78</v>
      </c>
      <c r="AY163" s="13" t="s">
        <v>122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3" t="s">
        <v>78</v>
      </c>
      <c r="BK163" s="212">
        <f>ROUND(I163*H163,2)</f>
        <v>0</v>
      </c>
      <c r="BL163" s="13" t="s">
        <v>121</v>
      </c>
      <c r="BM163" s="13" t="s">
        <v>1143</v>
      </c>
    </row>
    <row r="164" s="1" customFormat="1" ht="16.5" customHeight="1">
      <c r="B164" s="34"/>
      <c r="C164" s="233" t="s">
        <v>602</v>
      </c>
      <c r="D164" s="233" t="s">
        <v>339</v>
      </c>
      <c r="E164" s="234" t="s">
        <v>1095</v>
      </c>
      <c r="F164" s="235" t="s">
        <v>1096</v>
      </c>
      <c r="G164" s="236" t="s">
        <v>998</v>
      </c>
      <c r="H164" s="237">
        <v>1</v>
      </c>
      <c r="I164" s="238"/>
      <c r="J164" s="239">
        <f>ROUND(I164*H164,2)</f>
        <v>0</v>
      </c>
      <c r="K164" s="235" t="s">
        <v>1</v>
      </c>
      <c r="L164" s="240"/>
      <c r="M164" s="241" t="s">
        <v>1</v>
      </c>
      <c r="N164" s="242" t="s">
        <v>41</v>
      </c>
      <c r="O164" s="75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AR164" s="13" t="s">
        <v>196</v>
      </c>
      <c r="AT164" s="13" t="s">
        <v>339</v>
      </c>
      <c r="AU164" s="13" t="s">
        <v>78</v>
      </c>
      <c r="AY164" s="13" t="s">
        <v>122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3" t="s">
        <v>78</v>
      </c>
      <c r="BK164" s="212">
        <f>ROUND(I164*H164,2)</f>
        <v>0</v>
      </c>
      <c r="BL164" s="13" t="s">
        <v>121</v>
      </c>
      <c r="BM164" s="13" t="s">
        <v>1144</v>
      </c>
    </row>
    <row r="165" s="1" customFormat="1" ht="16.5" customHeight="1">
      <c r="B165" s="34"/>
      <c r="C165" s="201" t="s">
        <v>607</v>
      </c>
      <c r="D165" s="201" t="s">
        <v>124</v>
      </c>
      <c r="E165" s="202" t="s">
        <v>1145</v>
      </c>
      <c r="F165" s="203" t="s">
        <v>1146</v>
      </c>
      <c r="G165" s="204" t="s">
        <v>995</v>
      </c>
      <c r="H165" s="205">
        <v>20</v>
      </c>
      <c r="I165" s="206"/>
      <c r="J165" s="207">
        <f>ROUND(I165*H165,2)</f>
        <v>0</v>
      </c>
      <c r="K165" s="203" t="s">
        <v>1</v>
      </c>
      <c r="L165" s="39"/>
      <c r="M165" s="208" t="s">
        <v>1</v>
      </c>
      <c r="N165" s="209" t="s">
        <v>41</v>
      </c>
      <c r="O165" s="75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AR165" s="13" t="s">
        <v>121</v>
      </c>
      <c r="AT165" s="13" t="s">
        <v>124</v>
      </c>
      <c r="AU165" s="13" t="s">
        <v>78</v>
      </c>
      <c r="AY165" s="13" t="s">
        <v>122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3" t="s">
        <v>78</v>
      </c>
      <c r="BK165" s="212">
        <f>ROUND(I165*H165,2)</f>
        <v>0</v>
      </c>
      <c r="BL165" s="13" t="s">
        <v>121</v>
      </c>
      <c r="BM165" s="13" t="s">
        <v>1147</v>
      </c>
    </row>
    <row r="166" s="1" customFormat="1" ht="16.5" customHeight="1">
      <c r="B166" s="34"/>
      <c r="C166" s="233" t="s">
        <v>612</v>
      </c>
      <c r="D166" s="233" t="s">
        <v>339</v>
      </c>
      <c r="E166" s="234" t="s">
        <v>1148</v>
      </c>
      <c r="F166" s="235" t="s">
        <v>1149</v>
      </c>
      <c r="G166" s="236" t="s">
        <v>998</v>
      </c>
      <c r="H166" s="237">
        <v>20</v>
      </c>
      <c r="I166" s="238"/>
      <c r="J166" s="239">
        <f>ROUND(I166*H166,2)</f>
        <v>0</v>
      </c>
      <c r="K166" s="235" t="s">
        <v>1</v>
      </c>
      <c r="L166" s="240"/>
      <c r="M166" s="241" t="s">
        <v>1</v>
      </c>
      <c r="N166" s="242" t="s">
        <v>41</v>
      </c>
      <c r="O166" s="75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AR166" s="13" t="s">
        <v>196</v>
      </c>
      <c r="AT166" s="13" t="s">
        <v>339</v>
      </c>
      <c r="AU166" s="13" t="s">
        <v>78</v>
      </c>
      <c r="AY166" s="13" t="s">
        <v>122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3" t="s">
        <v>78</v>
      </c>
      <c r="BK166" s="212">
        <f>ROUND(I166*H166,2)</f>
        <v>0</v>
      </c>
      <c r="BL166" s="13" t="s">
        <v>121</v>
      </c>
      <c r="BM166" s="13" t="s">
        <v>1150</v>
      </c>
    </row>
    <row r="167" s="1" customFormat="1" ht="16.5" customHeight="1">
      <c r="B167" s="34"/>
      <c r="C167" s="233" t="s">
        <v>617</v>
      </c>
      <c r="D167" s="233" t="s">
        <v>339</v>
      </c>
      <c r="E167" s="234" t="s">
        <v>1151</v>
      </c>
      <c r="F167" s="235" t="s">
        <v>1152</v>
      </c>
      <c r="G167" s="236" t="s">
        <v>998</v>
      </c>
      <c r="H167" s="237">
        <v>20</v>
      </c>
      <c r="I167" s="238"/>
      <c r="J167" s="239">
        <f>ROUND(I167*H167,2)</f>
        <v>0</v>
      </c>
      <c r="K167" s="235" t="s">
        <v>1</v>
      </c>
      <c r="L167" s="240"/>
      <c r="M167" s="241" t="s">
        <v>1</v>
      </c>
      <c r="N167" s="242" t="s">
        <v>41</v>
      </c>
      <c r="O167" s="75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AR167" s="13" t="s">
        <v>196</v>
      </c>
      <c r="AT167" s="13" t="s">
        <v>339</v>
      </c>
      <c r="AU167" s="13" t="s">
        <v>78</v>
      </c>
      <c r="AY167" s="13" t="s">
        <v>122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3" t="s">
        <v>78</v>
      </c>
      <c r="BK167" s="212">
        <f>ROUND(I167*H167,2)</f>
        <v>0</v>
      </c>
      <c r="BL167" s="13" t="s">
        <v>121</v>
      </c>
      <c r="BM167" s="13" t="s">
        <v>1153</v>
      </c>
    </row>
    <row r="168" s="1" customFormat="1" ht="16.5" customHeight="1">
      <c r="B168" s="34"/>
      <c r="C168" s="233" t="s">
        <v>622</v>
      </c>
      <c r="D168" s="233" t="s">
        <v>339</v>
      </c>
      <c r="E168" s="234" t="s">
        <v>1095</v>
      </c>
      <c r="F168" s="235" t="s">
        <v>1096</v>
      </c>
      <c r="G168" s="236" t="s">
        <v>998</v>
      </c>
      <c r="H168" s="237">
        <v>20</v>
      </c>
      <c r="I168" s="238"/>
      <c r="J168" s="239">
        <f>ROUND(I168*H168,2)</f>
        <v>0</v>
      </c>
      <c r="K168" s="235" t="s">
        <v>1</v>
      </c>
      <c r="L168" s="240"/>
      <c r="M168" s="241" t="s">
        <v>1</v>
      </c>
      <c r="N168" s="242" t="s">
        <v>41</v>
      </c>
      <c r="O168" s="75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AR168" s="13" t="s">
        <v>196</v>
      </c>
      <c r="AT168" s="13" t="s">
        <v>339</v>
      </c>
      <c r="AU168" s="13" t="s">
        <v>78</v>
      </c>
      <c r="AY168" s="13" t="s">
        <v>122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3" t="s">
        <v>78</v>
      </c>
      <c r="BK168" s="212">
        <f>ROUND(I168*H168,2)</f>
        <v>0</v>
      </c>
      <c r="BL168" s="13" t="s">
        <v>121</v>
      </c>
      <c r="BM168" s="13" t="s">
        <v>1154</v>
      </c>
    </row>
    <row r="169" s="1" customFormat="1" ht="16.5" customHeight="1">
      <c r="B169" s="34"/>
      <c r="C169" s="233" t="s">
        <v>627</v>
      </c>
      <c r="D169" s="233" t="s">
        <v>339</v>
      </c>
      <c r="E169" s="234" t="s">
        <v>1155</v>
      </c>
      <c r="F169" s="235" t="s">
        <v>1156</v>
      </c>
      <c r="G169" s="236" t="s">
        <v>998</v>
      </c>
      <c r="H169" s="237">
        <v>20</v>
      </c>
      <c r="I169" s="238"/>
      <c r="J169" s="239">
        <f>ROUND(I169*H169,2)</f>
        <v>0</v>
      </c>
      <c r="K169" s="235" t="s">
        <v>1</v>
      </c>
      <c r="L169" s="240"/>
      <c r="M169" s="241" t="s">
        <v>1</v>
      </c>
      <c r="N169" s="242" t="s">
        <v>41</v>
      </c>
      <c r="O169" s="75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AR169" s="13" t="s">
        <v>196</v>
      </c>
      <c r="AT169" s="13" t="s">
        <v>339</v>
      </c>
      <c r="AU169" s="13" t="s">
        <v>78</v>
      </c>
      <c r="AY169" s="13" t="s">
        <v>122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3" t="s">
        <v>78</v>
      </c>
      <c r="BK169" s="212">
        <f>ROUND(I169*H169,2)</f>
        <v>0</v>
      </c>
      <c r="BL169" s="13" t="s">
        <v>121</v>
      </c>
      <c r="BM169" s="13" t="s">
        <v>1157</v>
      </c>
    </row>
    <row r="170" s="1" customFormat="1" ht="16.5" customHeight="1">
      <c r="B170" s="34"/>
      <c r="C170" s="201" t="s">
        <v>632</v>
      </c>
      <c r="D170" s="201" t="s">
        <v>124</v>
      </c>
      <c r="E170" s="202" t="s">
        <v>1158</v>
      </c>
      <c r="F170" s="203" t="s">
        <v>1159</v>
      </c>
      <c r="G170" s="204" t="s">
        <v>995</v>
      </c>
      <c r="H170" s="205">
        <v>1</v>
      </c>
      <c r="I170" s="206"/>
      <c r="J170" s="207">
        <f>ROUND(I170*H170,2)</f>
        <v>0</v>
      </c>
      <c r="K170" s="203" t="s">
        <v>1</v>
      </c>
      <c r="L170" s="39"/>
      <c r="M170" s="208" t="s">
        <v>1</v>
      </c>
      <c r="N170" s="209" t="s">
        <v>41</v>
      </c>
      <c r="O170" s="75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AR170" s="13" t="s">
        <v>121</v>
      </c>
      <c r="AT170" s="13" t="s">
        <v>124</v>
      </c>
      <c r="AU170" s="13" t="s">
        <v>78</v>
      </c>
      <c r="AY170" s="13" t="s">
        <v>122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3" t="s">
        <v>78</v>
      </c>
      <c r="BK170" s="212">
        <f>ROUND(I170*H170,2)</f>
        <v>0</v>
      </c>
      <c r="BL170" s="13" t="s">
        <v>121</v>
      </c>
      <c r="BM170" s="13" t="s">
        <v>1160</v>
      </c>
    </row>
    <row r="171" s="1" customFormat="1" ht="16.5" customHeight="1">
      <c r="B171" s="34"/>
      <c r="C171" s="233" t="s">
        <v>637</v>
      </c>
      <c r="D171" s="233" t="s">
        <v>339</v>
      </c>
      <c r="E171" s="234" t="s">
        <v>1161</v>
      </c>
      <c r="F171" s="235" t="s">
        <v>1162</v>
      </c>
      <c r="G171" s="236" t="s">
        <v>998</v>
      </c>
      <c r="H171" s="237">
        <v>1</v>
      </c>
      <c r="I171" s="238"/>
      <c r="J171" s="239">
        <f>ROUND(I171*H171,2)</f>
        <v>0</v>
      </c>
      <c r="K171" s="235" t="s">
        <v>1</v>
      </c>
      <c r="L171" s="240"/>
      <c r="M171" s="241" t="s">
        <v>1</v>
      </c>
      <c r="N171" s="242" t="s">
        <v>41</v>
      </c>
      <c r="O171" s="7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AR171" s="13" t="s">
        <v>196</v>
      </c>
      <c r="AT171" s="13" t="s">
        <v>339</v>
      </c>
      <c r="AU171" s="13" t="s">
        <v>78</v>
      </c>
      <c r="AY171" s="13" t="s">
        <v>122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13" t="s">
        <v>78</v>
      </c>
      <c r="BK171" s="212">
        <f>ROUND(I171*H171,2)</f>
        <v>0</v>
      </c>
      <c r="BL171" s="13" t="s">
        <v>121</v>
      </c>
      <c r="BM171" s="13" t="s">
        <v>1163</v>
      </c>
    </row>
    <row r="172" s="1" customFormat="1" ht="16.5" customHeight="1">
      <c r="B172" s="34"/>
      <c r="C172" s="201" t="s">
        <v>642</v>
      </c>
      <c r="D172" s="201" t="s">
        <v>124</v>
      </c>
      <c r="E172" s="202" t="s">
        <v>1164</v>
      </c>
      <c r="F172" s="203" t="s">
        <v>1165</v>
      </c>
      <c r="G172" s="204" t="s">
        <v>995</v>
      </c>
      <c r="H172" s="205">
        <v>4</v>
      </c>
      <c r="I172" s="206"/>
      <c r="J172" s="207">
        <f>ROUND(I172*H172,2)</f>
        <v>0</v>
      </c>
      <c r="K172" s="203" t="s">
        <v>1</v>
      </c>
      <c r="L172" s="39"/>
      <c r="M172" s="208" t="s">
        <v>1</v>
      </c>
      <c r="N172" s="209" t="s">
        <v>41</v>
      </c>
      <c r="O172" s="7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AR172" s="13" t="s">
        <v>121</v>
      </c>
      <c r="AT172" s="13" t="s">
        <v>124</v>
      </c>
      <c r="AU172" s="13" t="s">
        <v>78</v>
      </c>
      <c r="AY172" s="13" t="s">
        <v>122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13" t="s">
        <v>78</v>
      </c>
      <c r="BK172" s="212">
        <f>ROUND(I172*H172,2)</f>
        <v>0</v>
      </c>
      <c r="BL172" s="13" t="s">
        <v>121</v>
      </c>
      <c r="BM172" s="13" t="s">
        <v>1166</v>
      </c>
    </row>
    <row r="173" s="1" customFormat="1" ht="16.5" customHeight="1">
      <c r="B173" s="34"/>
      <c r="C173" s="233" t="s">
        <v>647</v>
      </c>
      <c r="D173" s="233" t="s">
        <v>339</v>
      </c>
      <c r="E173" s="234" t="s">
        <v>1167</v>
      </c>
      <c r="F173" s="235" t="s">
        <v>1168</v>
      </c>
      <c r="G173" s="236" t="s">
        <v>998</v>
      </c>
      <c r="H173" s="237">
        <v>4</v>
      </c>
      <c r="I173" s="238"/>
      <c r="J173" s="239">
        <f>ROUND(I173*H173,2)</f>
        <v>0</v>
      </c>
      <c r="K173" s="235" t="s">
        <v>1</v>
      </c>
      <c r="L173" s="240"/>
      <c r="M173" s="241" t="s">
        <v>1</v>
      </c>
      <c r="N173" s="242" t="s">
        <v>41</v>
      </c>
      <c r="O173" s="75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AR173" s="13" t="s">
        <v>196</v>
      </c>
      <c r="AT173" s="13" t="s">
        <v>339</v>
      </c>
      <c r="AU173" s="13" t="s">
        <v>78</v>
      </c>
      <c r="AY173" s="13" t="s">
        <v>122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3" t="s">
        <v>78</v>
      </c>
      <c r="BK173" s="212">
        <f>ROUND(I173*H173,2)</f>
        <v>0</v>
      </c>
      <c r="BL173" s="13" t="s">
        <v>121</v>
      </c>
      <c r="BM173" s="13" t="s">
        <v>1169</v>
      </c>
    </row>
    <row r="174" s="1" customFormat="1" ht="16.5" customHeight="1">
      <c r="B174" s="34"/>
      <c r="C174" s="201" t="s">
        <v>651</v>
      </c>
      <c r="D174" s="201" t="s">
        <v>124</v>
      </c>
      <c r="E174" s="202" t="s">
        <v>1170</v>
      </c>
      <c r="F174" s="203" t="s">
        <v>1171</v>
      </c>
      <c r="G174" s="204" t="s">
        <v>995</v>
      </c>
      <c r="H174" s="205">
        <v>2</v>
      </c>
      <c r="I174" s="206"/>
      <c r="J174" s="207">
        <f>ROUND(I174*H174,2)</f>
        <v>0</v>
      </c>
      <c r="K174" s="203" t="s">
        <v>1</v>
      </c>
      <c r="L174" s="39"/>
      <c r="M174" s="208" t="s">
        <v>1</v>
      </c>
      <c r="N174" s="209" t="s">
        <v>41</v>
      </c>
      <c r="O174" s="7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AR174" s="13" t="s">
        <v>121</v>
      </c>
      <c r="AT174" s="13" t="s">
        <v>124</v>
      </c>
      <c r="AU174" s="13" t="s">
        <v>78</v>
      </c>
      <c r="AY174" s="13" t="s">
        <v>122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3" t="s">
        <v>78</v>
      </c>
      <c r="BK174" s="212">
        <f>ROUND(I174*H174,2)</f>
        <v>0</v>
      </c>
      <c r="BL174" s="13" t="s">
        <v>121</v>
      </c>
      <c r="BM174" s="13" t="s">
        <v>1172</v>
      </c>
    </row>
    <row r="175" s="1" customFormat="1" ht="16.5" customHeight="1">
      <c r="B175" s="34"/>
      <c r="C175" s="233" t="s">
        <v>656</v>
      </c>
      <c r="D175" s="233" t="s">
        <v>339</v>
      </c>
      <c r="E175" s="234" t="s">
        <v>1173</v>
      </c>
      <c r="F175" s="235" t="s">
        <v>1174</v>
      </c>
      <c r="G175" s="236" t="s">
        <v>998</v>
      </c>
      <c r="H175" s="237">
        <v>2</v>
      </c>
      <c r="I175" s="238"/>
      <c r="J175" s="239">
        <f>ROUND(I175*H175,2)</f>
        <v>0</v>
      </c>
      <c r="K175" s="235" t="s">
        <v>1</v>
      </c>
      <c r="L175" s="240"/>
      <c r="M175" s="241" t="s">
        <v>1</v>
      </c>
      <c r="N175" s="242" t="s">
        <v>41</v>
      </c>
      <c r="O175" s="75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AR175" s="13" t="s">
        <v>196</v>
      </c>
      <c r="AT175" s="13" t="s">
        <v>339</v>
      </c>
      <c r="AU175" s="13" t="s">
        <v>78</v>
      </c>
      <c r="AY175" s="13" t="s">
        <v>122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3" t="s">
        <v>78</v>
      </c>
      <c r="BK175" s="212">
        <f>ROUND(I175*H175,2)</f>
        <v>0</v>
      </c>
      <c r="BL175" s="13" t="s">
        <v>121</v>
      </c>
      <c r="BM175" s="13" t="s">
        <v>1175</v>
      </c>
    </row>
    <row r="176" s="1" customFormat="1" ht="16.5" customHeight="1">
      <c r="B176" s="34"/>
      <c r="C176" s="201" t="s">
        <v>662</v>
      </c>
      <c r="D176" s="201" t="s">
        <v>124</v>
      </c>
      <c r="E176" s="202" t="s">
        <v>1176</v>
      </c>
      <c r="F176" s="203" t="s">
        <v>1177</v>
      </c>
      <c r="G176" s="204" t="s">
        <v>995</v>
      </c>
      <c r="H176" s="205">
        <v>2</v>
      </c>
      <c r="I176" s="206"/>
      <c r="J176" s="207">
        <f>ROUND(I176*H176,2)</f>
        <v>0</v>
      </c>
      <c r="K176" s="203" t="s">
        <v>1</v>
      </c>
      <c r="L176" s="39"/>
      <c r="M176" s="208" t="s">
        <v>1</v>
      </c>
      <c r="N176" s="209" t="s">
        <v>41</v>
      </c>
      <c r="O176" s="75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AR176" s="13" t="s">
        <v>121</v>
      </c>
      <c r="AT176" s="13" t="s">
        <v>124</v>
      </c>
      <c r="AU176" s="13" t="s">
        <v>78</v>
      </c>
      <c r="AY176" s="13" t="s">
        <v>122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3" t="s">
        <v>78</v>
      </c>
      <c r="BK176" s="212">
        <f>ROUND(I176*H176,2)</f>
        <v>0</v>
      </c>
      <c r="BL176" s="13" t="s">
        <v>121</v>
      </c>
      <c r="BM176" s="13" t="s">
        <v>1178</v>
      </c>
    </row>
    <row r="177" s="1" customFormat="1" ht="16.5" customHeight="1">
      <c r="B177" s="34"/>
      <c r="C177" s="233" t="s">
        <v>667</v>
      </c>
      <c r="D177" s="233" t="s">
        <v>339</v>
      </c>
      <c r="E177" s="234" t="s">
        <v>1179</v>
      </c>
      <c r="F177" s="235" t="s">
        <v>1180</v>
      </c>
      <c r="G177" s="236" t="s">
        <v>998</v>
      </c>
      <c r="H177" s="237">
        <v>2</v>
      </c>
      <c r="I177" s="238"/>
      <c r="J177" s="239">
        <f>ROUND(I177*H177,2)</f>
        <v>0</v>
      </c>
      <c r="K177" s="235" t="s">
        <v>1</v>
      </c>
      <c r="L177" s="240"/>
      <c r="M177" s="241" t="s">
        <v>1</v>
      </c>
      <c r="N177" s="242" t="s">
        <v>41</v>
      </c>
      <c r="O177" s="7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AR177" s="13" t="s">
        <v>196</v>
      </c>
      <c r="AT177" s="13" t="s">
        <v>339</v>
      </c>
      <c r="AU177" s="13" t="s">
        <v>78</v>
      </c>
      <c r="AY177" s="13" t="s">
        <v>122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3" t="s">
        <v>78</v>
      </c>
      <c r="BK177" s="212">
        <f>ROUND(I177*H177,2)</f>
        <v>0</v>
      </c>
      <c r="BL177" s="13" t="s">
        <v>121</v>
      </c>
      <c r="BM177" s="13" t="s">
        <v>1181</v>
      </c>
    </row>
    <row r="178" s="1" customFormat="1" ht="16.5" customHeight="1">
      <c r="B178" s="34"/>
      <c r="C178" s="201" t="s">
        <v>672</v>
      </c>
      <c r="D178" s="201" t="s">
        <v>124</v>
      </c>
      <c r="E178" s="202" t="s">
        <v>1182</v>
      </c>
      <c r="F178" s="203" t="s">
        <v>1183</v>
      </c>
      <c r="G178" s="204" t="s">
        <v>995</v>
      </c>
      <c r="H178" s="205">
        <v>5</v>
      </c>
      <c r="I178" s="206"/>
      <c r="J178" s="207">
        <f>ROUND(I178*H178,2)</f>
        <v>0</v>
      </c>
      <c r="K178" s="203" t="s">
        <v>1</v>
      </c>
      <c r="L178" s="39"/>
      <c r="M178" s="208" t="s">
        <v>1</v>
      </c>
      <c r="N178" s="209" t="s">
        <v>41</v>
      </c>
      <c r="O178" s="75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AR178" s="13" t="s">
        <v>121</v>
      </c>
      <c r="AT178" s="13" t="s">
        <v>124</v>
      </c>
      <c r="AU178" s="13" t="s">
        <v>78</v>
      </c>
      <c r="AY178" s="13" t="s">
        <v>122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13" t="s">
        <v>78</v>
      </c>
      <c r="BK178" s="212">
        <f>ROUND(I178*H178,2)</f>
        <v>0</v>
      </c>
      <c r="BL178" s="13" t="s">
        <v>121</v>
      </c>
      <c r="BM178" s="13" t="s">
        <v>1184</v>
      </c>
    </row>
    <row r="179" s="1" customFormat="1" ht="16.5" customHeight="1">
      <c r="B179" s="34"/>
      <c r="C179" s="233" t="s">
        <v>676</v>
      </c>
      <c r="D179" s="233" t="s">
        <v>339</v>
      </c>
      <c r="E179" s="234" t="s">
        <v>1185</v>
      </c>
      <c r="F179" s="235" t="s">
        <v>1186</v>
      </c>
      <c r="G179" s="236" t="s">
        <v>998</v>
      </c>
      <c r="H179" s="237">
        <v>5</v>
      </c>
      <c r="I179" s="238"/>
      <c r="J179" s="239">
        <f>ROUND(I179*H179,2)</f>
        <v>0</v>
      </c>
      <c r="K179" s="235" t="s">
        <v>1</v>
      </c>
      <c r="L179" s="240"/>
      <c r="M179" s="241" t="s">
        <v>1</v>
      </c>
      <c r="N179" s="242" t="s">
        <v>41</v>
      </c>
      <c r="O179" s="75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AR179" s="13" t="s">
        <v>196</v>
      </c>
      <c r="AT179" s="13" t="s">
        <v>339</v>
      </c>
      <c r="AU179" s="13" t="s">
        <v>78</v>
      </c>
      <c r="AY179" s="13" t="s">
        <v>122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3" t="s">
        <v>78</v>
      </c>
      <c r="BK179" s="212">
        <f>ROUND(I179*H179,2)</f>
        <v>0</v>
      </c>
      <c r="BL179" s="13" t="s">
        <v>121</v>
      </c>
      <c r="BM179" s="13" t="s">
        <v>1187</v>
      </c>
    </row>
    <row r="180" s="1" customFormat="1" ht="16.5" customHeight="1">
      <c r="B180" s="34"/>
      <c r="C180" s="201" t="s">
        <v>681</v>
      </c>
      <c r="D180" s="201" t="s">
        <v>124</v>
      </c>
      <c r="E180" s="202" t="s">
        <v>1188</v>
      </c>
      <c r="F180" s="203" t="s">
        <v>1189</v>
      </c>
      <c r="G180" s="204" t="s">
        <v>995</v>
      </c>
      <c r="H180" s="205">
        <v>1</v>
      </c>
      <c r="I180" s="206"/>
      <c r="J180" s="207">
        <f>ROUND(I180*H180,2)</f>
        <v>0</v>
      </c>
      <c r="K180" s="203" t="s">
        <v>1</v>
      </c>
      <c r="L180" s="39"/>
      <c r="M180" s="208" t="s">
        <v>1</v>
      </c>
      <c r="N180" s="209" t="s">
        <v>41</v>
      </c>
      <c r="O180" s="75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AR180" s="13" t="s">
        <v>121</v>
      </c>
      <c r="AT180" s="13" t="s">
        <v>124</v>
      </c>
      <c r="AU180" s="13" t="s">
        <v>78</v>
      </c>
      <c r="AY180" s="13" t="s">
        <v>122</v>
      </c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13" t="s">
        <v>78</v>
      </c>
      <c r="BK180" s="212">
        <f>ROUND(I180*H180,2)</f>
        <v>0</v>
      </c>
      <c r="BL180" s="13" t="s">
        <v>121</v>
      </c>
      <c r="BM180" s="13" t="s">
        <v>1190</v>
      </c>
    </row>
    <row r="181" s="1" customFormat="1" ht="16.5" customHeight="1">
      <c r="B181" s="34"/>
      <c r="C181" s="233" t="s">
        <v>687</v>
      </c>
      <c r="D181" s="233" t="s">
        <v>339</v>
      </c>
      <c r="E181" s="234" t="s">
        <v>1191</v>
      </c>
      <c r="F181" s="235" t="s">
        <v>1192</v>
      </c>
      <c r="G181" s="236" t="s">
        <v>998</v>
      </c>
      <c r="H181" s="237">
        <v>1</v>
      </c>
      <c r="I181" s="238"/>
      <c r="J181" s="239">
        <f>ROUND(I181*H181,2)</f>
        <v>0</v>
      </c>
      <c r="K181" s="235" t="s">
        <v>1</v>
      </c>
      <c r="L181" s="240"/>
      <c r="M181" s="241" t="s">
        <v>1</v>
      </c>
      <c r="N181" s="242" t="s">
        <v>41</v>
      </c>
      <c r="O181" s="75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AR181" s="13" t="s">
        <v>196</v>
      </c>
      <c r="AT181" s="13" t="s">
        <v>339</v>
      </c>
      <c r="AU181" s="13" t="s">
        <v>78</v>
      </c>
      <c r="AY181" s="13" t="s">
        <v>122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13" t="s">
        <v>78</v>
      </c>
      <c r="BK181" s="212">
        <f>ROUND(I181*H181,2)</f>
        <v>0</v>
      </c>
      <c r="BL181" s="13" t="s">
        <v>121</v>
      </c>
      <c r="BM181" s="13" t="s">
        <v>1193</v>
      </c>
    </row>
    <row r="182" s="1" customFormat="1" ht="16.5" customHeight="1">
      <c r="B182" s="34"/>
      <c r="C182" s="201" t="s">
        <v>692</v>
      </c>
      <c r="D182" s="201" t="s">
        <v>124</v>
      </c>
      <c r="E182" s="202" t="s">
        <v>1194</v>
      </c>
      <c r="F182" s="203" t="s">
        <v>1195</v>
      </c>
      <c r="G182" s="204" t="s">
        <v>995</v>
      </c>
      <c r="H182" s="205">
        <v>6</v>
      </c>
      <c r="I182" s="206"/>
      <c r="J182" s="207">
        <f>ROUND(I182*H182,2)</f>
        <v>0</v>
      </c>
      <c r="K182" s="203" t="s">
        <v>1</v>
      </c>
      <c r="L182" s="39"/>
      <c r="M182" s="208" t="s">
        <v>1</v>
      </c>
      <c r="N182" s="209" t="s">
        <v>41</v>
      </c>
      <c r="O182" s="75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AR182" s="13" t="s">
        <v>121</v>
      </c>
      <c r="AT182" s="13" t="s">
        <v>124</v>
      </c>
      <c r="AU182" s="13" t="s">
        <v>78</v>
      </c>
      <c r="AY182" s="13" t="s">
        <v>122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13" t="s">
        <v>78</v>
      </c>
      <c r="BK182" s="212">
        <f>ROUND(I182*H182,2)</f>
        <v>0</v>
      </c>
      <c r="BL182" s="13" t="s">
        <v>121</v>
      </c>
      <c r="BM182" s="13" t="s">
        <v>1196</v>
      </c>
    </row>
    <row r="183" s="1" customFormat="1" ht="16.5" customHeight="1">
      <c r="B183" s="34"/>
      <c r="C183" s="233" t="s">
        <v>698</v>
      </c>
      <c r="D183" s="233" t="s">
        <v>339</v>
      </c>
      <c r="E183" s="234" t="s">
        <v>1197</v>
      </c>
      <c r="F183" s="235" t="s">
        <v>1198</v>
      </c>
      <c r="G183" s="236" t="s">
        <v>998</v>
      </c>
      <c r="H183" s="237">
        <v>6</v>
      </c>
      <c r="I183" s="238"/>
      <c r="J183" s="239">
        <f>ROUND(I183*H183,2)</f>
        <v>0</v>
      </c>
      <c r="K183" s="235" t="s">
        <v>1</v>
      </c>
      <c r="L183" s="240"/>
      <c r="M183" s="241" t="s">
        <v>1</v>
      </c>
      <c r="N183" s="242" t="s">
        <v>41</v>
      </c>
      <c r="O183" s="75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AR183" s="13" t="s">
        <v>196</v>
      </c>
      <c r="AT183" s="13" t="s">
        <v>339</v>
      </c>
      <c r="AU183" s="13" t="s">
        <v>78</v>
      </c>
      <c r="AY183" s="13" t="s">
        <v>122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13" t="s">
        <v>78</v>
      </c>
      <c r="BK183" s="212">
        <f>ROUND(I183*H183,2)</f>
        <v>0</v>
      </c>
      <c r="BL183" s="13" t="s">
        <v>121</v>
      </c>
      <c r="BM183" s="13" t="s">
        <v>1199</v>
      </c>
    </row>
    <row r="184" s="1" customFormat="1" ht="16.5" customHeight="1">
      <c r="B184" s="34"/>
      <c r="C184" s="201" t="s">
        <v>705</v>
      </c>
      <c r="D184" s="201" t="s">
        <v>124</v>
      </c>
      <c r="E184" s="202" t="s">
        <v>1200</v>
      </c>
      <c r="F184" s="203" t="s">
        <v>1201</v>
      </c>
      <c r="G184" s="204" t="s">
        <v>995</v>
      </c>
      <c r="H184" s="205">
        <v>14</v>
      </c>
      <c r="I184" s="206"/>
      <c r="J184" s="207">
        <f>ROUND(I184*H184,2)</f>
        <v>0</v>
      </c>
      <c r="K184" s="203" t="s">
        <v>1</v>
      </c>
      <c r="L184" s="39"/>
      <c r="M184" s="208" t="s">
        <v>1</v>
      </c>
      <c r="N184" s="209" t="s">
        <v>41</v>
      </c>
      <c r="O184" s="75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AR184" s="13" t="s">
        <v>121</v>
      </c>
      <c r="AT184" s="13" t="s">
        <v>124</v>
      </c>
      <c r="AU184" s="13" t="s">
        <v>78</v>
      </c>
      <c r="AY184" s="13" t="s">
        <v>122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3" t="s">
        <v>78</v>
      </c>
      <c r="BK184" s="212">
        <f>ROUND(I184*H184,2)</f>
        <v>0</v>
      </c>
      <c r="BL184" s="13" t="s">
        <v>121</v>
      </c>
      <c r="BM184" s="13" t="s">
        <v>1202</v>
      </c>
    </row>
    <row r="185" s="1" customFormat="1" ht="16.5" customHeight="1">
      <c r="B185" s="34"/>
      <c r="C185" s="233" t="s">
        <v>709</v>
      </c>
      <c r="D185" s="233" t="s">
        <v>339</v>
      </c>
      <c r="E185" s="234" t="s">
        <v>1203</v>
      </c>
      <c r="F185" s="235" t="s">
        <v>1204</v>
      </c>
      <c r="G185" s="236" t="s">
        <v>998</v>
      </c>
      <c r="H185" s="237">
        <v>14</v>
      </c>
      <c r="I185" s="238"/>
      <c r="J185" s="239">
        <f>ROUND(I185*H185,2)</f>
        <v>0</v>
      </c>
      <c r="K185" s="235" t="s">
        <v>1</v>
      </c>
      <c r="L185" s="240"/>
      <c r="M185" s="241" t="s">
        <v>1</v>
      </c>
      <c r="N185" s="242" t="s">
        <v>41</v>
      </c>
      <c r="O185" s="75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AR185" s="13" t="s">
        <v>196</v>
      </c>
      <c r="AT185" s="13" t="s">
        <v>339</v>
      </c>
      <c r="AU185" s="13" t="s">
        <v>78</v>
      </c>
      <c r="AY185" s="13" t="s">
        <v>122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13" t="s">
        <v>78</v>
      </c>
      <c r="BK185" s="212">
        <f>ROUND(I185*H185,2)</f>
        <v>0</v>
      </c>
      <c r="BL185" s="13" t="s">
        <v>121</v>
      </c>
      <c r="BM185" s="13" t="s">
        <v>1205</v>
      </c>
    </row>
    <row r="186" s="1" customFormat="1" ht="16.5" customHeight="1">
      <c r="B186" s="34"/>
      <c r="C186" s="233" t="s">
        <v>713</v>
      </c>
      <c r="D186" s="233" t="s">
        <v>339</v>
      </c>
      <c r="E186" s="234" t="s">
        <v>1095</v>
      </c>
      <c r="F186" s="235" t="s">
        <v>1096</v>
      </c>
      <c r="G186" s="236" t="s">
        <v>998</v>
      </c>
      <c r="H186" s="237">
        <v>14</v>
      </c>
      <c r="I186" s="238"/>
      <c r="J186" s="239">
        <f>ROUND(I186*H186,2)</f>
        <v>0</v>
      </c>
      <c r="K186" s="235" t="s">
        <v>1</v>
      </c>
      <c r="L186" s="240"/>
      <c r="M186" s="241" t="s">
        <v>1</v>
      </c>
      <c r="N186" s="242" t="s">
        <v>41</v>
      </c>
      <c r="O186" s="75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AR186" s="13" t="s">
        <v>196</v>
      </c>
      <c r="AT186" s="13" t="s">
        <v>339</v>
      </c>
      <c r="AU186" s="13" t="s">
        <v>78</v>
      </c>
      <c r="AY186" s="13" t="s">
        <v>122</v>
      </c>
      <c r="BE186" s="212">
        <f>IF(N186="základní",J186,0)</f>
        <v>0</v>
      </c>
      <c r="BF186" s="212">
        <f>IF(N186="snížená",J186,0)</f>
        <v>0</v>
      </c>
      <c r="BG186" s="212">
        <f>IF(N186="zákl. přenesená",J186,0)</f>
        <v>0</v>
      </c>
      <c r="BH186" s="212">
        <f>IF(N186="sníž. přenesená",J186,0)</f>
        <v>0</v>
      </c>
      <c r="BI186" s="212">
        <f>IF(N186="nulová",J186,0)</f>
        <v>0</v>
      </c>
      <c r="BJ186" s="13" t="s">
        <v>78</v>
      </c>
      <c r="BK186" s="212">
        <f>ROUND(I186*H186,2)</f>
        <v>0</v>
      </c>
      <c r="BL186" s="13" t="s">
        <v>121</v>
      </c>
      <c r="BM186" s="13" t="s">
        <v>1206</v>
      </c>
    </row>
    <row r="187" s="1" customFormat="1" ht="16.5" customHeight="1">
      <c r="B187" s="34"/>
      <c r="C187" s="201" t="s">
        <v>717</v>
      </c>
      <c r="D187" s="201" t="s">
        <v>124</v>
      </c>
      <c r="E187" s="202" t="s">
        <v>1207</v>
      </c>
      <c r="F187" s="203" t="s">
        <v>1208</v>
      </c>
      <c r="G187" s="204" t="s">
        <v>995</v>
      </c>
      <c r="H187" s="205">
        <v>12</v>
      </c>
      <c r="I187" s="206"/>
      <c r="J187" s="207">
        <f>ROUND(I187*H187,2)</f>
        <v>0</v>
      </c>
      <c r="K187" s="203" t="s">
        <v>1</v>
      </c>
      <c r="L187" s="39"/>
      <c r="M187" s="208" t="s">
        <v>1</v>
      </c>
      <c r="N187" s="209" t="s">
        <v>41</v>
      </c>
      <c r="O187" s="75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AR187" s="13" t="s">
        <v>121</v>
      </c>
      <c r="AT187" s="13" t="s">
        <v>124</v>
      </c>
      <c r="AU187" s="13" t="s">
        <v>78</v>
      </c>
      <c r="AY187" s="13" t="s">
        <v>122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3" t="s">
        <v>78</v>
      </c>
      <c r="BK187" s="212">
        <f>ROUND(I187*H187,2)</f>
        <v>0</v>
      </c>
      <c r="BL187" s="13" t="s">
        <v>121</v>
      </c>
      <c r="BM187" s="13" t="s">
        <v>1209</v>
      </c>
    </row>
    <row r="188" s="1" customFormat="1" ht="16.5" customHeight="1">
      <c r="B188" s="34"/>
      <c r="C188" s="233" t="s">
        <v>722</v>
      </c>
      <c r="D188" s="233" t="s">
        <v>339</v>
      </c>
      <c r="E188" s="234" t="s">
        <v>1210</v>
      </c>
      <c r="F188" s="235" t="s">
        <v>1211</v>
      </c>
      <c r="G188" s="236" t="s">
        <v>998</v>
      </c>
      <c r="H188" s="237">
        <v>12</v>
      </c>
      <c r="I188" s="238"/>
      <c r="J188" s="239">
        <f>ROUND(I188*H188,2)</f>
        <v>0</v>
      </c>
      <c r="K188" s="235" t="s">
        <v>1</v>
      </c>
      <c r="L188" s="240"/>
      <c r="M188" s="241" t="s">
        <v>1</v>
      </c>
      <c r="N188" s="242" t="s">
        <v>41</v>
      </c>
      <c r="O188" s="75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AR188" s="13" t="s">
        <v>196</v>
      </c>
      <c r="AT188" s="13" t="s">
        <v>339</v>
      </c>
      <c r="AU188" s="13" t="s">
        <v>78</v>
      </c>
      <c r="AY188" s="13" t="s">
        <v>122</v>
      </c>
      <c r="BE188" s="212">
        <f>IF(N188="základní",J188,0)</f>
        <v>0</v>
      </c>
      <c r="BF188" s="212">
        <f>IF(N188="snížená",J188,0)</f>
        <v>0</v>
      </c>
      <c r="BG188" s="212">
        <f>IF(N188="zákl. přenesená",J188,0)</f>
        <v>0</v>
      </c>
      <c r="BH188" s="212">
        <f>IF(N188="sníž. přenesená",J188,0)</f>
        <v>0</v>
      </c>
      <c r="BI188" s="212">
        <f>IF(N188="nulová",J188,0)</f>
        <v>0</v>
      </c>
      <c r="BJ188" s="13" t="s">
        <v>78</v>
      </c>
      <c r="BK188" s="212">
        <f>ROUND(I188*H188,2)</f>
        <v>0</v>
      </c>
      <c r="BL188" s="13" t="s">
        <v>121</v>
      </c>
      <c r="BM188" s="13" t="s">
        <v>1212</v>
      </c>
    </row>
    <row r="189" s="1" customFormat="1" ht="16.5" customHeight="1">
      <c r="B189" s="34"/>
      <c r="C189" s="201" t="s">
        <v>726</v>
      </c>
      <c r="D189" s="201" t="s">
        <v>124</v>
      </c>
      <c r="E189" s="202" t="s">
        <v>1213</v>
      </c>
      <c r="F189" s="203" t="s">
        <v>1214</v>
      </c>
      <c r="G189" s="204" t="s">
        <v>995</v>
      </c>
      <c r="H189" s="205">
        <v>2</v>
      </c>
      <c r="I189" s="206"/>
      <c r="J189" s="207">
        <f>ROUND(I189*H189,2)</f>
        <v>0</v>
      </c>
      <c r="K189" s="203" t="s">
        <v>1</v>
      </c>
      <c r="L189" s="39"/>
      <c r="M189" s="208" t="s">
        <v>1</v>
      </c>
      <c r="N189" s="209" t="s">
        <v>41</v>
      </c>
      <c r="O189" s="75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AR189" s="13" t="s">
        <v>121</v>
      </c>
      <c r="AT189" s="13" t="s">
        <v>124</v>
      </c>
      <c r="AU189" s="13" t="s">
        <v>78</v>
      </c>
      <c r="AY189" s="13" t="s">
        <v>122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13" t="s">
        <v>78</v>
      </c>
      <c r="BK189" s="212">
        <f>ROUND(I189*H189,2)</f>
        <v>0</v>
      </c>
      <c r="BL189" s="13" t="s">
        <v>121</v>
      </c>
      <c r="BM189" s="13" t="s">
        <v>1215</v>
      </c>
    </row>
    <row r="190" s="1" customFormat="1" ht="16.5" customHeight="1">
      <c r="B190" s="34"/>
      <c r="C190" s="233" t="s">
        <v>733</v>
      </c>
      <c r="D190" s="233" t="s">
        <v>339</v>
      </c>
      <c r="E190" s="234" t="s">
        <v>1216</v>
      </c>
      <c r="F190" s="235" t="s">
        <v>1217</v>
      </c>
      <c r="G190" s="236" t="s">
        <v>998</v>
      </c>
      <c r="H190" s="237">
        <v>2</v>
      </c>
      <c r="I190" s="238"/>
      <c r="J190" s="239">
        <f>ROUND(I190*H190,2)</f>
        <v>0</v>
      </c>
      <c r="K190" s="235" t="s">
        <v>1</v>
      </c>
      <c r="L190" s="240"/>
      <c r="M190" s="241" t="s">
        <v>1</v>
      </c>
      <c r="N190" s="242" t="s">
        <v>41</v>
      </c>
      <c r="O190" s="75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AR190" s="13" t="s">
        <v>196</v>
      </c>
      <c r="AT190" s="13" t="s">
        <v>339</v>
      </c>
      <c r="AU190" s="13" t="s">
        <v>78</v>
      </c>
      <c r="AY190" s="13" t="s">
        <v>122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13" t="s">
        <v>78</v>
      </c>
      <c r="BK190" s="212">
        <f>ROUND(I190*H190,2)</f>
        <v>0</v>
      </c>
      <c r="BL190" s="13" t="s">
        <v>121</v>
      </c>
      <c r="BM190" s="13" t="s">
        <v>1218</v>
      </c>
    </row>
    <row r="191" s="1" customFormat="1" ht="16.5" customHeight="1">
      <c r="B191" s="34"/>
      <c r="C191" s="201" t="s">
        <v>739</v>
      </c>
      <c r="D191" s="201" t="s">
        <v>124</v>
      </c>
      <c r="E191" s="202" t="s">
        <v>1219</v>
      </c>
      <c r="F191" s="203" t="s">
        <v>1220</v>
      </c>
      <c r="G191" s="204" t="s">
        <v>995</v>
      </c>
      <c r="H191" s="205">
        <v>1</v>
      </c>
      <c r="I191" s="206"/>
      <c r="J191" s="207">
        <f>ROUND(I191*H191,2)</f>
        <v>0</v>
      </c>
      <c r="K191" s="203" t="s">
        <v>1</v>
      </c>
      <c r="L191" s="39"/>
      <c r="M191" s="208" t="s">
        <v>1</v>
      </c>
      <c r="N191" s="209" t="s">
        <v>41</v>
      </c>
      <c r="O191" s="75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AR191" s="13" t="s">
        <v>121</v>
      </c>
      <c r="AT191" s="13" t="s">
        <v>124</v>
      </c>
      <c r="AU191" s="13" t="s">
        <v>78</v>
      </c>
      <c r="AY191" s="13" t="s">
        <v>122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13" t="s">
        <v>78</v>
      </c>
      <c r="BK191" s="212">
        <f>ROUND(I191*H191,2)</f>
        <v>0</v>
      </c>
      <c r="BL191" s="13" t="s">
        <v>121</v>
      </c>
      <c r="BM191" s="13" t="s">
        <v>1221</v>
      </c>
    </row>
    <row r="192" s="1" customFormat="1" ht="16.5" customHeight="1">
      <c r="B192" s="34"/>
      <c r="C192" s="233" t="s">
        <v>743</v>
      </c>
      <c r="D192" s="233" t="s">
        <v>339</v>
      </c>
      <c r="E192" s="234" t="s">
        <v>1222</v>
      </c>
      <c r="F192" s="235" t="s">
        <v>1223</v>
      </c>
      <c r="G192" s="236" t="s">
        <v>998</v>
      </c>
      <c r="H192" s="237">
        <v>1</v>
      </c>
      <c r="I192" s="238"/>
      <c r="J192" s="239">
        <f>ROUND(I192*H192,2)</f>
        <v>0</v>
      </c>
      <c r="K192" s="235" t="s">
        <v>1</v>
      </c>
      <c r="L192" s="240"/>
      <c r="M192" s="241" t="s">
        <v>1</v>
      </c>
      <c r="N192" s="242" t="s">
        <v>41</v>
      </c>
      <c r="O192" s="75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AR192" s="13" t="s">
        <v>196</v>
      </c>
      <c r="AT192" s="13" t="s">
        <v>339</v>
      </c>
      <c r="AU192" s="13" t="s">
        <v>78</v>
      </c>
      <c r="AY192" s="13" t="s">
        <v>122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13" t="s">
        <v>78</v>
      </c>
      <c r="BK192" s="212">
        <f>ROUND(I192*H192,2)</f>
        <v>0</v>
      </c>
      <c r="BL192" s="13" t="s">
        <v>121</v>
      </c>
      <c r="BM192" s="13" t="s">
        <v>1224</v>
      </c>
    </row>
    <row r="193" s="1" customFormat="1" ht="16.5" customHeight="1">
      <c r="B193" s="34"/>
      <c r="C193" s="201" t="s">
        <v>748</v>
      </c>
      <c r="D193" s="201" t="s">
        <v>124</v>
      </c>
      <c r="E193" s="202" t="s">
        <v>1225</v>
      </c>
      <c r="F193" s="203" t="s">
        <v>1226</v>
      </c>
      <c r="G193" s="204" t="s">
        <v>995</v>
      </c>
      <c r="H193" s="205">
        <v>3</v>
      </c>
      <c r="I193" s="206"/>
      <c r="J193" s="207">
        <f>ROUND(I193*H193,2)</f>
        <v>0</v>
      </c>
      <c r="K193" s="203" t="s">
        <v>1</v>
      </c>
      <c r="L193" s="39"/>
      <c r="M193" s="208" t="s">
        <v>1</v>
      </c>
      <c r="N193" s="209" t="s">
        <v>41</v>
      </c>
      <c r="O193" s="75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AR193" s="13" t="s">
        <v>121</v>
      </c>
      <c r="AT193" s="13" t="s">
        <v>124</v>
      </c>
      <c r="AU193" s="13" t="s">
        <v>78</v>
      </c>
      <c r="AY193" s="13" t="s">
        <v>122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13" t="s">
        <v>78</v>
      </c>
      <c r="BK193" s="212">
        <f>ROUND(I193*H193,2)</f>
        <v>0</v>
      </c>
      <c r="BL193" s="13" t="s">
        <v>121</v>
      </c>
      <c r="BM193" s="13" t="s">
        <v>1227</v>
      </c>
    </row>
    <row r="194" s="1" customFormat="1" ht="16.5" customHeight="1">
      <c r="B194" s="34"/>
      <c r="C194" s="233" t="s">
        <v>752</v>
      </c>
      <c r="D194" s="233" t="s">
        <v>339</v>
      </c>
      <c r="E194" s="234" t="s">
        <v>1228</v>
      </c>
      <c r="F194" s="235" t="s">
        <v>1229</v>
      </c>
      <c r="G194" s="236" t="s">
        <v>998</v>
      </c>
      <c r="H194" s="237">
        <v>3</v>
      </c>
      <c r="I194" s="238"/>
      <c r="J194" s="239">
        <f>ROUND(I194*H194,2)</f>
        <v>0</v>
      </c>
      <c r="K194" s="235" t="s">
        <v>1</v>
      </c>
      <c r="L194" s="240"/>
      <c r="M194" s="241" t="s">
        <v>1</v>
      </c>
      <c r="N194" s="242" t="s">
        <v>41</v>
      </c>
      <c r="O194" s="75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AR194" s="13" t="s">
        <v>196</v>
      </c>
      <c r="AT194" s="13" t="s">
        <v>339</v>
      </c>
      <c r="AU194" s="13" t="s">
        <v>78</v>
      </c>
      <c r="AY194" s="13" t="s">
        <v>122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13" t="s">
        <v>78</v>
      </c>
      <c r="BK194" s="212">
        <f>ROUND(I194*H194,2)</f>
        <v>0</v>
      </c>
      <c r="BL194" s="13" t="s">
        <v>121</v>
      </c>
      <c r="BM194" s="13" t="s">
        <v>1230</v>
      </c>
    </row>
    <row r="195" s="1" customFormat="1" ht="16.5" customHeight="1">
      <c r="B195" s="34"/>
      <c r="C195" s="201" t="s">
        <v>756</v>
      </c>
      <c r="D195" s="201" t="s">
        <v>124</v>
      </c>
      <c r="E195" s="202" t="s">
        <v>1231</v>
      </c>
      <c r="F195" s="203" t="s">
        <v>1232</v>
      </c>
      <c r="G195" s="204" t="s">
        <v>995</v>
      </c>
      <c r="H195" s="205">
        <v>1</v>
      </c>
      <c r="I195" s="206"/>
      <c r="J195" s="207">
        <f>ROUND(I195*H195,2)</f>
        <v>0</v>
      </c>
      <c r="K195" s="203" t="s">
        <v>1</v>
      </c>
      <c r="L195" s="39"/>
      <c r="M195" s="208" t="s">
        <v>1</v>
      </c>
      <c r="N195" s="209" t="s">
        <v>41</v>
      </c>
      <c r="O195" s="75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AR195" s="13" t="s">
        <v>121</v>
      </c>
      <c r="AT195" s="13" t="s">
        <v>124</v>
      </c>
      <c r="AU195" s="13" t="s">
        <v>78</v>
      </c>
      <c r="AY195" s="13" t="s">
        <v>122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13" t="s">
        <v>78</v>
      </c>
      <c r="BK195" s="212">
        <f>ROUND(I195*H195,2)</f>
        <v>0</v>
      </c>
      <c r="BL195" s="13" t="s">
        <v>121</v>
      </c>
      <c r="BM195" s="13" t="s">
        <v>1233</v>
      </c>
    </row>
    <row r="196" s="1" customFormat="1" ht="16.5" customHeight="1">
      <c r="B196" s="34"/>
      <c r="C196" s="201" t="s">
        <v>760</v>
      </c>
      <c r="D196" s="201" t="s">
        <v>124</v>
      </c>
      <c r="E196" s="202" t="s">
        <v>1234</v>
      </c>
      <c r="F196" s="203" t="s">
        <v>1235</v>
      </c>
      <c r="G196" s="204" t="s">
        <v>995</v>
      </c>
      <c r="H196" s="205">
        <v>1</v>
      </c>
      <c r="I196" s="206"/>
      <c r="J196" s="207">
        <f>ROUND(I196*H196,2)</f>
        <v>0</v>
      </c>
      <c r="K196" s="203" t="s">
        <v>1</v>
      </c>
      <c r="L196" s="39"/>
      <c r="M196" s="208" t="s">
        <v>1</v>
      </c>
      <c r="N196" s="209" t="s">
        <v>41</v>
      </c>
      <c r="O196" s="75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AR196" s="13" t="s">
        <v>121</v>
      </c>
      <c r="AT196" s="13" t="s">
        <v>124</v>
      </c>
      <c r="AU196" s="13" t="s">
        <v>78</v>
      </c>
      <c r="AY196" s="13" t="s">
        <v>122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3" t="s">
        <v>78</v>
      </c>
      <c r="BK196" s="212">
        <f>ROUND(I196*H196,2)</f>
        <v>0</v>
      </c>
      <c r="BL196" s="13" t="s">
        <v>121</v>
      </c>
      <c r="BM196" s="13" t="s">
        <v>1236</v>
      </c>
    </row>
    <row r="197" s="1" customFormat="1" ht="16.5" customHeight="1">
      <c r="B197" s="34"/>
      <c r="C197" s="201" t="s">
        <v>1097</v>
      </c>
      <c r="D197" s="201" t="s">
        <v>124</v>
      </c>
      <c r="E197" s="202" t="s">
        <v>1237</v>
      </c>
      <c r="F197" s="203" t="s">
        <v>1238</v>
      </c>
      <c r="G197" s="204" t="s">
        <v>995</v>
      </c>
      <c r="H197" s="205">
        <v>25</v>
      </c>
      <c r="I197" s="206"/>
      <c r="J197" s="207">
        <f>ROUND(I197*H197,2)</f>
        <v>0</v>
      </c>
      <c r="K197" s="203" t="s">
        <v>1</v>
      </c>
      <c r="L197" s="39"/>
      <c r="M197" s="208" t="s">
        <v>1</v>
      </c>
      <c r="N197" s="209" t="s">
        <v>41</v>
      </c>
      <c r="O197" s="75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AR197" s="13" t="s">
        <v>121</v>
      </c>
      <c r="AT197" s="13" t="s">
        <v>124</v>
      </c>
      <c r="AU197" s="13" t="s">
        <v>78</v>
      </c>
      <c r="AY197" s="13" t="s">
        <v>122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13" t="s">
        <v>78</v>
      </c>
      <c r="BK197" s="212">
        <f>ROUND(I197*H197,2)</f>
        <v>0</v>
      </c>
      <c r="BL197" s="13" t="s">
        <v>121</v>
      </c>
      <c r="BM197" s="13" t="s">
        <v>1239</v>
      </c>
    </row>
    <row r="198" s="1" customFormat="1" ht="16.5" customHeight="1">
      <c r="B198" s="34"/>
      <c r="C198" s="233" t="s">
        <v>1240</v>
      </c>
      <c r="D198" s="233" t="s">
        <v>339</v>
      </c>
      <c r="E198" s="234" t="s">
        <v>1241</v>
      </c>
      <c r="F198" s="235" t="s">
        <v>1242</v>
      </c>
      <c r="G198" s="236" t="s">
        <v>995</v>
      </c>
      <c r="H198" s="237">
        <v>25</v>
      </c>
      <c r="I198" s="238"/>
      <c r="J198" s="239">
        <f>ROUND(I198*H198,2)</f>
        <v>0</v>
      </c>
      <c r="K198" s="235" t="s">
        <v>1</v>
      </c>
      <c r="L198" s="240"/>
      <c r="M198" s="241" t="s">
        <v>1</v>
      </c>
      <c r="N198" s="242" t="s">
        <v>41</v>
      </c>
      <c r="O198" s="75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AR198" s="13" t="s">
        <v>196</v>
      </c>
      <c r="AT198" s="13" t="s">
        <v>339</v>
      </c>
      <c r="AU198" s="13" t="s">
        <v>78</v>
      </c>
      <c r="AY198" s="13" t="s">
        <v>122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13" t="s">
        <v>78</v>
      </c>
      <c r="BK198" s="212">
        <f>ROUND(I198*H198,2)</f>
        <v>0</v>
      </c>
      <c r="BL198" s="13" t="s">
        <v>121</v>
      </c>
      <c r="BM198" s="13" t="s">
        <v>1243</v>
      </c>
    </row>
    <row r="199" s="1" customFormat="1" ht="16.5" customHeight="1">
      <c r="B199" s="34"/>
      <c r="C199" s="201" t="s">
        <v>1100</v>
      </c>
      <c r="D199" s="201" t="s">
        <v>124</v>
      </c>
      <c r="E199" s="202" t="s">
        <v>1237</v>
      </c>
      <c r="F199" s="203" t="s">
        <v>1238</v>
      </c>
      <c r="G199" s="204" t="s">
        <v>995</v>
      </c>
      <c r="H199" s="205">
        <v>6</v>
      </c>
      <c r="I199" s="206"/>
      <c r="J199" s="207">
        <f>ROUND(I199*H199,2)</f>
        <v>0</v>
      </c>
      <c r="K199" s="203" t="s">
        <v>1</v>
      </c>
      <c r="L199" s="39"/>
      <c r="M199" s="208" t="s">
        <v>1</v>
      </c>
      <c r="N199" s="209" t="s">
        <v>41</v>
      </c>
      <c r="O199" s="75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AR199" s="13" t="s">
        <v>121</v>
      </c>
      <c r="AT199" s="13" t="s">
        <v>124</v>
      </c>
      <c r="AU199" s="13" t="s">
        <v>78</v>
      </c>
      <c r="AY199" s="13" t="s">
        <v>122</v>
      </c>
      <c r="BE199" s="212">
        <f>IF(N199="základní",J199,0)</f>
        <v>0</v>
      </c>
      <c r="BF199" s="212">
        <f>IF(N199="snížená",J199,0)</f>
        <v>0</v>
      </c>
      <c r="BG199" s="212">
        <f>IF(N199="zákl. přenesená",J199,0)</f>
        <v>0</v>
      </c>
      <c r="BH199" s="212">
        <f>IF(N199="sníž. přenesená",J199,0)</f>
        <v>0</v>
      </c>
      <c r="BI199" s="212">
        <f>IF(N199="nulová",J199,0)</f>
        <v>0</v>
      </c>
      <c r="BJ199" s="13" t="s">
        <v>78</v>
      </c>
      <c r="BK199" s="212">
        <f>ROUND(I199*H199,2)</f>
        <v>0</v>
      </c>
      <c r="BL199" s="13" t="s">
        <v>121</v>
      </c>
      <c r="BM199" s="13" t="s">
        <v>1244</v>
      </c>
    </row>
    <row r="200" s="1" customFormat="1" ht="16.5" customHeight="1">
      <c r="B200" s="34"/>
      <c r="C200" s="233" t="s">
        <v>1245</v>
      </c>
      <c r="D200" s="233" t="s">
        <v>339</v>
      </c>
      <c r="E200" s="234" t="s">
        <v>1246</v>
      </c>
      <c r="F200" s="235" t="s">
        <v>1247</v>
      </c>
      <c r="G200" s="236" t="s">
        <v>995</v>
      </c>
      <c r="H200" s="237">
        <v>6</v>
      </c>
      <c r="I200" s="238"/>
      <c r="J200" s="239">
        <f>ROUND(I200*H200,2)</f>
        <v>0</v>
      </c>
      <c r="K200" s="235" t="s">
        <v>1</v>
      </c>
      <c r="L200" s="240"/>
      <c r="M200" s="241" t="s">
        <v>1</v>
      </c>
      <c r="N200" s="242" t="s">
        <v>41</v>
      </c>
      <c r="O200" s="75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AR200" s="13" t="s">
        <v>196</v>
      </c>
      <c r="AT200" s="13" t="s">
        <v>339</v>
      </c>
      <c r="AU200" s="13" t="s">
        <v>78</v>
      </c>
      <c r="AY200" s="13" t="s">
        <v>122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3" t="s">
        <v>78</v>
      </c>
      <c r="BK200" s="212">
        <f>ROUND(I200*H200,2)</f>
        <v>0</v>
      </c>
      <c r="BL200" s="13" t="s">
        <v>121</v>
      </c>
      <c r="BM200" s="13" t="s">
        <v>1248</v>
      </c>
    </row>
    <row r="201" s="1" customFormat="1" ht="16.5" customHeight="1">
      <c r="B201" s="34"/>
      <c r="C201" s="201" t="s">
        <v>1103</v>
      </c>
      <c r="D201" s="201" t="s">
        <v>124</v>
      </c>
      <c r="E201" s="202" t="s">
        <v>1249</v>
      </c>
      <c r="F201" s="203" t="s">
        <v>1250</v>
      </c>
      <c r="G201" s="204" t="s">
        <v>995</v>
      </c>
      <c r="H201" s="205">
        <v>4</v>
      </c>
      <c r="I201" s="206"/>
      <c r="J201" s="207">
        <f>ROUND(I201*H201,2)</f>
        <v>0</v>
      </c>
      <c r="K201" s="203" t="s">
        <v>1</v>
      </c>
      <c r="L201" s="39"/>
      <c r="M201" s="208" t="s">
        <v>1</v>
      </c>
      <c r="N201" s="209" t="s">
        <v>41</v>
      </c>
      <c r="O201" s="75"/>
      <c r="P201" s="210">
        <f>O201*H201</f>
        <v>0</v>
      </c>
      <c r="Q201" s="210">
        <v>0</v>
      </c>
      <c r="R201" s="210">
        <f>Q201*H201</f>
        <v>0</v>
      </c>
      <c r="S201" s="210">
        <v>0</v>
      </c>
      <c r="T201" s="211">
        <f>S201*H201</f>
        <v>0</v>
      </c>
      <c r="AR201" s="13" t="s">
        <v>121</v>
      </c>
      <c r="AT201" s="13" t="s">
        <v>124</v>
      </c>
      <c r="AU201" s="13" t="s">
        <v>78</v>
      </c>
      <c r="AY201" s="13" t="s">
        <v>122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13" t="s">
        <v>78</v>
      </c>
      <c r="BK201" s="212">
        <f>ROUND(I201*H201,2)</f>
        <v>0</v>
      </c>
      <c r="BL201" s="13" t="s">
        <v>121</v>
      </c>
      <c r="BM201" s="13" t="s">
        <v>1251</v>
      </c>
    </row>
    <row r="202" s="1" customFormat="1" ht="16.5" customHeight="1">
      <c r="B202" s="34"/>
      <c r="C202" s="233" t="s">
        <v>1252</v>
      </c>
      <c r="D202" s="233" t="s">
        <v>339</v>
      </c>
      <c r="E202" s="234" t="s">
        <v>1253</v>
      </c>
      <c r="F202" s="235" t="s">
        <v>1254</v>
      </c>
      <c r="G202" s="236" t="s">
        <v>998</v>
      </c>
      <c r="H202" s="237">
        <v>8</v>
      </c>
      <c r="I202" s="238"/>
      <c r="J202" s="239">
        <f>ROUND(I202*H202,2)</f>
        <v>0</v>
      </c>
      <c r="K202" s="235" t="s">
        <v>1</v>
      </c>
      <c r="L202" s="240"/>
      <c r="M202" s="241" t="s">
        <v>1</v>
      </c>
      <c r="N202" s="242" t="s">
        <v>41</v>
      </c>
      <c r="O202" s="75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AR202" s="13" t="s">
        <v>196</v>
      </c>
      <c r="AT202" s="13" t="s">
        <v>339</v>
      </c>
      <c r="AU202" s="13" t="s">
        <v>78</v>
      </c>
      <c r="AY202" s="13" t="s">
        <v>122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13" t="s">
        <v>78</v>
      </c>
      <c r="BK202" s="212">
        <f>ROUND(I202*H202,2)</f>
        <v>0</v>
      </c>
      <c r="BL202" s="13" t="s">
        <v>121</v>
      </c>
      <c r="BM202" s="13" t="s">
        <v>1255</v>
      </c>
    </row>
    <row r="203" s="1" customFormat="1" ht="16.5" customHeight="1">
      <c r="B203" s="34"/>
      <c r="C203" s="233" t="s">
        <v>1106</v>
      </c>
      <c r="D203" s="233" t="s">
        <v>339</v>
      </c>
      <c r="E203" s="234" t="s">
        <v>1256</v>
      </c>
      <c r="F203" s="235" t="s">
        <v>1257</v>
      </c>
      <c r="G203" s="236" t="s">
        <v>998</v>
      </c>
      <c r="H203" s="237">
        <v>4</v>
      </c>
      <c r="I203" s="238"/>
      <c r="J203" s="239">
        <f>ROUND(I203*H203,2)</f>
        <v>0</v>
      </c>
      <c r="K203" s="235" t="s">
        <v>1</v>
      </c>
      <c r="L203" s="240"/>
      <c r="M203" s="241" t="s">
        <v>1</v>
      </c>
      <c r="N203" s="242" t="s">
        <v>41</v>
      </c>
      <c r="O203" s="75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AR203" s="13" t="s">
        <v>196</v>
      </c>
      <c r="AT203" s="13" t="s">
        <v>339</v>
      </c>
      <c r="AU203" s="13" t="s">
        <v>78</v>
      </c>
      <c r="AY203" s="13" t="s">
        <v>122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13" t="s">
        <v>78</v>
      </c>
      <c r="BK203" s="212">
        <f>ROUND(I203*H203,2)</f>
        <v>0</v>
      </c>
      <c r="BL203" s="13" t="s">
        <v>121</v>
      </c>
      <c r="BM203" s="13" t="s">
        <v>1258</v>
      </c>
    </row>
    <row r="204" s="1" customFormat="1" ht="16.5" customHeight="1">
      <c r="B204" s="34"/>
      <c r="C204" s="233" t="s">
        <v>1259</v>
      </c>
      <c r="D204" s="233" t="s">
        <v>339</v>
      </c>
      <c r="E204" s="234" t="s">
        <v>1260</v>
      </c>
      <c r="F204" s="235" t="s">
        <v>1261</v>
      </c>
      <c r="G204" s="236" t="s">
        <v>995</v>
      </c>
      <c r="H204" s="237">
        <v>4</v>
      </c>
      <c r="I204" s="238"/>
      <c r="J204" s="239">
        <f>ROUND(I204*H204,2)</f>
        <v>0</v>
      </c>
      <c r="K204" s="235" t="s">
        <v>1</v>
      </c>
      <c r="L204" s="240"/>
      <c r="M204" s="241" t="s">
        <v>1</v>
      </c>
      <c r="N204" s="242" t="s">
        <v>41</v>
      </c>
      <c r="O204" s="75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AR204" s="13" t="s">
        <v>196</v>
      </c>
      <c r="AT204" s="13" t="s">
        <v>339</v>
      </c>
      <c r="AU204" s="13" t="s">
        <v>78</v>
      </c>
      <c r="AY204" s="13" t="s">
        <v>122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13" t="s">
        <v>78</v>
      </c>
      <c r="BK204" s="212">
        <f>ROUND(I204*H204,2)</f>
        <v>0</v>
      </c>
      <c r="BL204" s="13" t="s">
        <v>121</v>
      </c>
      <c r="BM204" s="13" t="s">
        <v>1262</v>
      </c>
    </row>
    <row r="205" s="1" customFormat="1" ht="16.5" customHeight="1">
      <c r="B205" s="34"/>
      <c r="C205" s="233" t="s">
        <v>1109</v>
      </c>
      <c r="D205" s="233" t="s">
        <v>339</v>
      </c>
      <c r="E205" s="234" t="s">
        <v>1263</v>
      </c>
      <c r="F205" s="235" t="s">
        <v>1264</v>
      </c>
      <c r="G205" s="236" t="s">
        <v>995</v>
      </c>
      <c r="H205" s="237">
        <v>8</v>
      </c>
      <c r="I205" s="238"/>
      <c r="J205" s="239">
        <f>ROUND(I205*H205,2)</f>
        <v>0</v>
      </c>
      <c r="K205" s="235" t="s">
        <v>1</v>
      </c>
      <c r="L205" s="240"/>
      <c r="M205" s="241" t="s">
        <v>1</v>
      </c>
      <c r="N205" s="242" t="s">
        <v>41</v>
      </c>
      <c r="O205" s="75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AR205" s="13" t="s">
        <v>196</v>
      </c>
      <c r="AT205" s="13" t="s">
        <v>339</v>
      </c>
      <c r="AU205" s="13" t="s">
        <v>78</v>
      </c>
      <c r="AY205" s="13" t="s">
        <v>122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13" t="s">
        <v>78</v>
      </c>
      <c r="BK205" s="212">
        <f>ROUND(I205*H205,2)</f>
        <v>0</v>
      </c>
      <c r="BL205" s="13" t="s">
        <v>121</v>
      </c>
      <c r="BM205" s="13" t="s">
        <v>1265</v>
      </c>
    </row>
    <row r="206" s="1" customFormat="1" ht="16.5" customHeight="1">
      <c r="B206" s="34"/>
      <c r="C206" s="201" t="s">
        <v>1266</v>
      </c>
      <c r="D206" s="201" t="s">
        <v>124</v>
      </c>
      <c r="E206" s="202" t="s">
        <v>1267</v>
      </c>
      <c r="F206" s="203" t="s">
        <v>1268</v>
      </c>
      <c r="G206" s="204" t="s">
        <v>995</v>
      </c>
      <c r="H206" s="205">
        <v>6</v>
      </c>
      <c r="I206" s="206"/>
      <c r="J206" s="207">
        <f>ROUND(I206*H206,2)</f>
        <v>0</v>
      </c>
      <c r="K206" s="203" t="s">
        <v>1</v>
      </c>
      <c r="L206" s="39"/>
      <c r="M206" s="208" t="s">
        <v>1</v>
      </c>
      <c r="N206" s="209" t="s">
        <v>41</v>
      </c>
      <c r="O206" s="75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AR206" s="13" t="s">
        <v>121</v>
      </c>
      <c r="AT206" s="13" t="s">
        <v>124</v>
      </c>
      <c r="AU206" s="13" t="s">
        <v>78</v>
      </c>
      <c r="AY206" s="13" t="s">
        <v>122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13" t="s">
        <v>78</v>
      </c>
      <c r="BK206" s="212">
        <f>ROUND(I206*H206,2)</f>
        <v>0</v>
      </c>
      <c r="BL206" s="13" t="s">
        <v>121</v>
      </c>
      <c r="BM206" s="13" t="s">
        <v>1269</v>
      </c>
    </row>
    <row r="207" s="1" customFormat="1" ht="16.5" customHeight="1">
      <c r="B207" s="34"/>
      <c r="C207" s="233" t="s">
        <v>1110</v>
      </c>
      <c r="D207" s="233" t="s">
        <v>339</v>
      </c>
      <c r="E207" s="234" t="s">
        <v>1270</v>
      </c>
      <c r="F207" s="235" t="s">
        <v>1271</v>
      </c>
      <c r="G207" s="236" t="s">
        <v>1272</v>
      </c>
      <c r="H207" s="237">
        <v>6</v>
      </c>
      <c r="I207" s="238"/>
      <c r="J207" s="239">
        <f>ROUND(I207*H207,2)</f>
        <v>0</v>
      </c>
      <c r="K207" s="235" t="s">
        <v>1</v>
      </c>
      <c r="L207" s="240"/>
      <c r="M207" s="241" t="s">
        <v>1</v>
      </c>
      <c r="N207" s="242" t="s">
        <v>41</v>
      </c>
      <c r="O207" s="75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AR207" s="13" t="s">
        <v>196</v>
      </c>
      <c r="AT207" s="13" t="s">
        <v>339</v>
      </c>
      <c r="AU207" s="13" t="s">
        <v>78</v>
      </c>
      <c r="AY207" s="13" t="s">
        <v>122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13" t="s">
        <v>78</v>
      </c>
      <c r="BK207" s="212">
        <f>ROUND(I207*H207,2)</f>
        <v>0</v>
      </c>
      <c r="BL207" s="13" t="s">
        <v>121</v>
      </c>
      <c r="BM207" s="13" t="s">
        <v>1273</v>
      </c>
    </row>
    <row r="208" s="1" customFormat="1" ht="16.5" customHeight="1">
      <c r="B208" s="34"/>
      <c r="C208" s="201" t="s">
        <v>1274</v>
      </c>
      <c r="D208" s="201" t="s">
        <v>124</v>
      </c>
      <c r="E208" s="202" t="s">
        <v>1267</v>
      </c>
      <c r="F208" s="203" t="s">
        <v>1268</v>
      </c>
      <c r="G208" s="204" t="s">
        <v>995</v>
      </c>
      <c r="H208" s="205">
        <v>8</v>
      </c>
      <c r="I208" s="206"/>
      <c r="J208" s="207">
        <f>ROUND(I208*H208,2)</f>
        <v>0</v>
      </c>
      <c r="K208" s="203" t="s">
        <v>1</v>
      </c>
      <c r="L208" s="39"/>
      <c r="M208" s="208" t="s">
        <v>1</v>
      </c>
      <c r="N208" s="209" t="s">
        <v>41</v>
      </c>
      <c r="O208" s="75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AR208" s="13" t="s">
        <v>121</v>
      </c>
      <c r="AT208" s="13" t="s">
        <v>124</v>
      </c>
      <c r="AU208" s="13" t="s">
        <v>78</v>
      </c>
      <c r="AY208" s="13" t="s">
        <v>122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3" t="s">
        <v>78</v>
      </c>
      <c r="BK208" s="212">
        <f>ROUND(I208*H208,2)</f>
        <v>0</v>
      </c>
      <c r="BL208" s="13" t="s">
        <v>121</v>
      </c>
      <c r="BM208" s="13" t="s">
        <v>1275</v>
      </c>
    </row>
    <row r="209" s="1" customFormat="1" ht="16.5" customHeight="1">
      <c r="B209" s="34"/>
      <c r="C209" s="233" t="s">
        <v>1113</v>
      </c>
      <c r="D209" s="233" t="s">
        <v>339</v>
      </c>
      <c r="E209" s="234" t="s">
        <v>1276</v>
      </c>
      <c r="F209" s="235" t="s">
        <v>1277</v>
      </c>
      <c r="G209" s="236" t="s">
        <v>998</v>
      </c>
      <c r="H209" s="237">
        <v>8</v>
      </c>
      <c r="I209" s="238"/>
      <c r="J209" s="239">
        <f>ROUND(I209*H209,2)</f>
        <v>0</v>
      </c>
      <c r="K209" s="235" t="s">
        <v>1</v>
      </c>
      <c r="L209" s="240"/>
      <c r="M209" s="241" t="s">
        <v>1</v>
      </c>
      <c r="N209" s="242" t="s">
        <v>41</v>
      </c>
      <c r="O209" s="75"/>
      <c r="P209" s="210">
        <f>O209*H209</f>
        <v>0</v>
      </c>
      <c r="Q209" s="210">
        <v>0</v>
      </c>
      <c r="R209" s="210">
        <f>Q209*H209</f>
        <v>0</v>
      </c>
      <c r="S209" s="210">
        <v>0</v>
      </c>
      <c r="T209" s="211">
        <f>S209*H209</f>
        <v>0</v>
      </c>
      <c r="AR209" s="13" t="s">
        <v>196</v>
      </c>
      <c r="AT209" s="13" t="s">
        <v>339</v>
      </c>
      <c r="AU209" s="13" t="s">
        <v>78</v>
      </c>
      <c r="AY209" s="13" t="s">
        <v>122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13" t="s">
        <v>78</v>
      </c>
      <c r="BK209" s="212">
        <f>ROUND(I209*H209,2)</f>
        <v>0</v>
      </c>
      <c r="BL209" s="13" t="s">
        <v>121</v>
      </c>
      <c r="BM209" s="13" t="s">
        <v>1278</v>
      </c>
    </row>
    <row r="210" s="1" customFormat="1" ht="16.5" customHeight="1">
      <c r="B210" s="34"/>
      <c r="C210" s="233" t="s">
        <v>1279</v>
      </c>
      <c r="D210" s="233" t="s">
        <v>339</v>
      </c>
      <c r="E210" s="234" t="s">
        <v>1280</v>
      </c>
      <c r="F210" s="235" t="s">
        <v>1281</v>
      </c>
      <c r="G210" s="236" t="s">
        <v>998</v>
      </c>
      <c r="H210" s="237">
        <v>8</v>
      </c>
      <c r="I210" s="238"/>
      <c r="J210" s="239">
        <f>ROUND(I210*H210,2)</f>
        <v>0</v>
      </c>
      <c r="K210" s="235" t="s">
        <v>1</v>
      </c>
      <c r="L210" s="240"/>
      <c r="M210" s="241" t="s">
        <v>1</v>
      </c>
      <c r="N210" s="242" t="s">
        <v>41</v>
      </c>
      <c r="O210" s="75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AR210" s="13" t="s">
        <v>196</v>
      </c>
      <c r="AT210" s="13" t="s">
        <v>339</v>
      </c>
      <c r="AU210" s="13" t="s">
        <v>78</v>
      </c>
      <c r="AY210" s="13" t="s">
        <v>122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13" t="s">
        <v>78</v>
      </c>
      <c r="BK210" s="212">
        <f>ROUND(I210*H210,2)</f>
        <v>0</v>
      </c>
      <c r="BL210" s="13" t="s">
        <v>121</v>
      </c>
      <c r="BM210" s="13" t="s">
        <v>1282</v>
      </c>
    </row>
    <row r="211" s="1" customFormat="1" ht="16.5" customHeight="1">
      <c r="B211" s="34"/>
      <c r="C211" s="233" t="s">
        <v>1116</v>
      </c>
      <c r="D211" s="233" t="s">
        <v>339</v>
      </c>
      <c r="E211" s="234" t="s">
        <v>1260</v>
      </c>
      <c r="F211" s="235" t="s">
        <v>1261</v>
      </c>
      <c r="G211" s="236" t="s">
        <v>995</v>
      </c>
      <c r="H211" s="237">
        <v>8</v>
      </c>
      <c r="I211" s="238"/>
      <c r="J211" s="239">
        <f>ROUND(I211*H211,2)</f>
        <v>0</v>
      </c>
      <c r="K211" s="235" t="s">
        <v>1</v>
      </c>
      <c r="L211" s="240"/>
      <c r="M211" s="241" t="s">
        <v>1</v>
      </c>
      <c r="N211" s="242" t="s">
        <v>41</v>
      </c>
      <c r="O211" s="75"/>
      <c r="P211" s="210">
        <f>O211*H211</f>
        <v>0</v>
      </c>
      <c r="Q211" s="210">
        <v>0</v>
      </c>
      <c r="R211" s="210">
        <f>Q211*H211</f>
        <v>0</v>
      </c>
      <c r="S211" s="210">
        <v>0</v>
      </c>
      <c r="T211" s="211">
        <f>S211*H211</f>
        <v>0</v>
      </c>
      <c r="AR211" s="13" t="s">
        <v>196</v>
      </c>
      <c r="AT211" s="13" t="s">
        <v>339</v>
      </c>
      <c r="AU211" s="13" t="s">
        <v>78</v>
      </c>
      <c r="AY211" s="13" t="s">
        <v>122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13" t="s">
        <v>78</v>
      </c>
      <c r="BK211" s="212">
        <f>ROUND(I211*H211,2)</f>
        <v>0</v>
      </c>
      <c r="BL211" s="13" t="s">
        <v>121</v>
      </c>
      <c r="BM211" s="13" t="s">
        <v>1283</v>
      </c>
    </row>
    <row r="212" s="1" customFormat="1" ht="16.5" customHeight="1">
      <c r="B212" s="34"/>
      <c r="C212" s="233" t="s">
        <v>1284</v>
      </c>
      <c r="D212" s="233" t="s">
        <v>339</v>
      </c>
      <c r="E212" s="234" t="s">
        <v>1263</v>
      </c>
      <c r="F212" s="235" t="s">
        <v>1264</v>
      </c>
      <c r="G212" s="236" t="s">
        <v>995</v>
      </c>
      <c r="H212" s="237">
        <v>8</v>
      </c>
      <c r="I212" s="238"/>
      <c r="J212" s="239">
        <f>ROUND(I212*H212,2)</f>
        <v>0</v>
      </c>
      <c r="K212" s="235" t="s">
        <v>1</v>
      </c>
      <c r="L212" s="240"/>
      <c r="M212" s="241" t="s">
        <v>1</v>
      </c>
      <c r="N212" s="242" t="s">
        <v>41</v>
      </c>
      <c r="O212" s="75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AR212" s="13" t="s">
        <v>196</v>
      </c>
      <c r="AT212" s="13" t="s">
        <v>339</v>
      </c>
      <c r="AU212" s="13" t="s">
        <v>78</v>
      </c>
      <c r="AY212" s="13" t="s">
        <v>122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13" t="s">
        <v>78</v>
      </c>
      <c r="BK212" s="212">
        <f>ROUND(I212*H212,2)</f>
        <v>0</v>
      </c>
      <c r="BL212" s="13" t="s">
        <v>121</v>
      </c>
      <c r="BM212" s="13" t="s">
        <v>1285</v>
      </c>
    </row>
    <row r="213" s="1" customFormat="1" ht="16.5" customHeight="1">
      <c r="B213" s="34"/>
      <c r="C213" s="201" t="s">
        <v>1119</v>
      </c>
      <c r="D213" s="201" t="s">
        <v>124</v>
      </c>
      <c r="E213" s="202" t="s">
        <v>1286</v>
      </c>
      <c r="F213" s="203" t="s">
        <v>1287</v>
      </c>
      <c r="G213" s="204" t="s">
        <v>995</v>
      </c>
      <c r="H213" s="205">
        <v>3</v>
      </c>
      <c r="I213" s="206"/>
      <c r="J213" s="207">
        <f>ROUND(I213*H213,2)</f>
        <v>0</v>
      </c>
      <c r="K213" s="203" t="s">
        <v>1</v>
      </c>
      <c r="L213" s="39"/>
      <c r="M213" s="208" t="s">
        <v>1</v>
      </c>
      <c r="N213" s="209" t="s">
        <v>41</v>
      </c>
      <c r="O213" s="75"/>
      <c r="P213" s="210">
        <f>O213*H213</f>
        <v>0</v>
      </c>
      <c r="Q213" s="210">
        <v>0</v>
      </c>
      <c r="R213" s="210">
        <f>Q213*H213</f>
        <v>0</v>
      </c>
      <c r="S213" s="210">
        <v>0</v>
      </c>
      <c r="T213" s="211">
        <f>S213*H213</f>
        <v>0</v>
      </c>
      <c r="AR213" s="13" t="s">
        <v>121</v>
      </c>
      <c r="AT213" s="13" t="s">
        <v>124</v>
      </c>
      <c r="AU213" s="13" t="s">
        <v>78</v>
      </c>
      <c r="AY213" s="13" t="s">
        <v>122</v>
      </c>
      <c r="BE213" s="212">
        <f>IF(N213="základní",J213,0)</f>
        <v>0</v>
      </c>
      <c r="BF213" s="212">
        <f>IF(N213="snížená",J213,0)</f>
        <v>0</v>
      </c>
      <c r="BG213" s="212">
        <f>IF(N213="zákl. přenesená",J213,0)</f>
        <v>0</v>
      </c>
      <c r="BH213" s="212">
        <f>IF(N213="sníž. přenesená",J213,0)</f>
        <v>0</v>
      </c>
      <c r="BI213" s="212">
        <f>IF(N213="nulová",J213,0)</f>
        <v>0</v>
      </c>
      <c r="BJ213" s="13" t="s">
        <v>78</v>
      </c>
      <c r="BK213" s="212">
        <f>ROUND(I213*H213,2)</f>
        <v>0</v>
      </c>
      <c r="BL213" s="13" t="s">
        <v>121</v>
      </c>
      <c r="BM213" s="13" t="s">
        <v>1288</v>
      </c>
    </row>
    <row r="214" s="1" customFormat="1" ht="16.5" customHeight="1">
      <c r="B214" s="34"/>
      <c r="C214" s="233" t="s">
        <v>1289</v>
      </c>
      <c r="D214" s="233" t="s">
        <v>339</v>
      </c>
      <c r="E214" s="234" t="s">
        <v>1290</v>
      </c>
      <c r="F214" s="235" t="s">
        <v>1291</v>
      </c>
      <c r="G214" s="236" t="s">
        <v>998</v>
      </c>
      <c r="H214" s="237">
        <v>3</v>
      </c>
      <c r="I214" s="238"/>
      <c r="J214" s="239">
        <f>ROUND(I214*H214,2)</f>
        <v>0</v>
      </c>
      <c r="K214" s="235" t="s">
        <v>1</v>
      </c>
      <c r="L214" s="240"/>
      <c r="M214" s="241" t="s">
        <v>1</v>
      </c>
      <c r="N214" s="242" t="s">
        <v>41</v>
      </c>
      <c r="O214" s="75"/>
      <c r="P214" s="210">
        <f>O214*H214</f>
        <v>0</v>
      </c>
      <c r="Q214" s="210">
        <v>0</v>
      </c>
      <c r="R214" s="210">
        <f>Q214*H214</f>
        <v>0</v>
      </c>
      <c r="S214" s="210">
        <v>0</v>
      </c>
      <c r="T214" s="211">
        <f>S214*H214</f>
        <v>0</v>
      </c>
      <c r="AR214" s="13" t="s">
        <v>196</v>
      </c>
      <c r="AT214" s="13" t="s">
        <v>339</v>
      </c>
      <c r="AU214" s="13" t="s">
        <v>78</v>
      </c>
      <c r="AY214" s="13" t="s">
        <v>122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13" t="s">
        <v>78</v>
      </c>
      <c r="BK214" s="212">
        <f>ROUND(I214*H214,2)</f>
        <v>0</v>
      </c>
      <c r="BL214" s="13" t="s">
        <v>121</v>
      </c>
      <c r="BM214" s="13" t="s">
        <v>1292</v>
      </c>
    </row>
    <row r="215" s="1" customFormat="1" ht="16.5" customHeight="1">
      <c r="B215" s="34"/>
      <c r="C215" s="233" t="s">
        <v>1122</v>
      </c>
      <c r="D215" s="233" t="s">
        <v>339</v>
      </c>
      <c r="E215" s="234" t="s">
        <v>1293</v>
      </c>
      <c r="F215" s="235" t="s">
        <v>1294</v>
      </c>
      <c r="G215" s="236" t="s">
        <v>995</v>
      </c>
      <c r="H215" s="237">
        <v>3</v>
      </c>
      <c r="I215" s="238"/>
      <c r="J215" s="239">
        <f>ROUND(I215*H215,2)</f>
        <v>0</v>
      </c>
      <c r="K215" s="235" t="s">
        <v>1</v>
      </c>
      <c r="L215" s="240"/>
      <c r="M215" s="241" t="s">
        <v>1</v>
      </c>
      <c r="N215" s="242" t="s">
        <v>41</v>
      </c>
      <c r="O215" s="75"/>
      <c r="P215" s="210">
        <f>O215*H215</f>
        <v>0</v>
      </c>
      <c r="Q215" s="210">
        <v>0</v>
      </c>
      <c r="R215" s="210">
        <f>Q215*H215</f>
        <v>0</v>
      </c>
      <c r="S215" s="210">
        <v>0</v>
      </c>
      <c r="T215" s="211">
        <f>S215*H215</f>
        <v>0</v>
      </c>
      <c r="AR215" s="13" t="s">
        <v>196</v>
      </c>
      <c r="AT215" s="13" t="s">
        <v>339</v>
      </c>
      <c r="AU215" s="13" t="s">
        <v>78</v>
      </c>
      <c r="AY215" s="13" t="s">
        <v>122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13" t="s">
        <v>78</v>
      </c>
      <c r="BK215" s="212">
        <f>ROUND(I215*H215,2)</f>
        <v>0</v>
      </c>
      <c r="BL215" s="13" t="s">
        <v>121</v>
      </c>
      <c r="BM215" s="13" t="s">
        <v>1295</v>
      </c>
    </row>
    <row r="216" s="1" customFormat="1" ht="16.5" customHeight="1">
      <c r="B216" s="34"/>
      <c r="C216" s="201" t="s">
        <v>1296</v>
      </c>
      <c r="D216" s="201" t="s">
        <v>124</v>
      </c>
      <c r="E216" s="202" t="s">
        <v>1297</v>
      </c>
      <c r="F216" s="203" t="s">
        <v>1298</v>
      </c>
      <c r="G216" s="204" t="s">
        <v>995</v>
      </c>
      <c r="H216" s="205">
        <v>6</v>
      </c>
      <c r="I216" s="206"/>
      <c r="J216" s="207">
        <f>ROUND(I216*H216,2)</f>
        <v>0</v>
      </c>
      <c r="K216" s="203" t="s">
        <v>1</v>
      </c>
      <c r="L216" s="39"/>
      <c r="M216" s="208" t="s">
        <v>1</v>
      </c>
      <c r="N216" s="209" t="s">
        <v>41</v>
      </c>
      <c r="O216" s="75"/>
      <c r="P216" s="210">
        <f>O216*H216</f>
        <v>0</v>
      </c>
      <c r="Q216" s="210">
        <v>0</v>
      </c>
      <c r="R216" s="210">
        <f>Q216*H216</f>
        <v>0</v>
      </c>
      <c r="S216" s="210">
        <v>0</v>
      </c>
      <c r="T216" s="211">
        <f>S216*H216</f>
        <v>0</v>
      </c>
      <c r="AR216" s="13" t="s">
        <v>121</v>
      </c>
      <c r="AT216" s="13" t="s">
        <v>124</v>
      </c>
      <c r="AU216" s="13" t="s">
        <v>78</v>
      </c>
      <c r="AY216" s="13" t="s">
        <v>122</v>
      </c>
      <c r="BE216" s="212">
        <f>IF(N216="základní",J216,0)</f>
        <v>0</v>
      </c>
      <c r="BF216" s="212">
        <f>IF(N216="snížená",J216,0)</f>
        <v>0</v>
      </c>
      <c r="BG216" s="212">
        <f>IF(N216="zákl. přenesená",J216,0)</f>
        <v>0</v>
      </c>
      <c r="BH216" s="212">
        <f>IF(N216="sníž. přenesená",J216,0)</f>
        <v>0</v>
      </c>
      <c r="BI216" s="212">
        <f>IF(N216="nulová",J216,0)</f>
        <v>0</v>
      </c>
      <c r="BJ216" s="13" t="s">
        <v>78</v>
      </c>
      <c r="BK216" s="212">
        <f>ROUND(I216*H216,2)</f>
        <v>0</v>
      </c>
      <c r="BL216" s="13" t="s">
        <v>121</v>
      </c>
      <c r="BM216" s="13" t="s">
        <v>1299</v>
      </c>
    </row>
    <row r="217" s="1" customFormat="1" ht="16.5" customHeight="1">
      <c r="B217" s="34"/>
      <c r="C217" s="233" t="s">
        <v>1125</v>
      </c>
      <c r="D217" s="233" t="s">
        <v>339</v>
      </c>
      <c r="E217" s="234" t="s">
        <v>1300</v>
      </c>
      <c r="F217" s="235" t="s">
        <v>1301</v>
      </c>
      <c r="G217" s="236" t="s">
        <v>998</v>
      </c>
      <c r="H217" s="237">
        <v>6</v>
      </c>
      <c r="I217" s="238"/>
      <c r="J217" s="239">
        <f>ROUND(I217*H217,2)</f>
        <v>0</v>
      </c>
      <c r="K217" s="235" t="s">
        <v>1</v>
      </c>
      <c r="L217" s="240"/>
      <c r="M217" s="241" t="s">
        <v>1</v>
      </c>
      <c r="N217" s="242" t="s">
        <v>41</v>
      </c>
      <c r="O217" s="75"/>
      <c r="P217" s="210">
        <f>O217*H217</f>
        <v>0</v>
      </c>
      <c r="Q217" s="210">
        <v>0</v>
      </c>
      <c r="R217" s="210">
        <f>Q217*H217</f>
        <v>0</v>
      </c>
      <c r="S217" s="210">
        <v>0</v>
      </c>
      <c r="T217" s="211">
        <f>S217*H217</f>
        <v>0</v>
      </c>
      <c r="AR217" s="13" t="s">
        <v>196</v>
      </c>
      <c r="AT217" s="13" t="s">
        <v>339</v>
      </c>
      <c r="AU217" s="13" t="s">
        <v>78</v>
      </c>
      <c r="AY217" s="13" t="s">
        <v>122</v>
      </c>
      <c r="BE217" s="212">
        <f>IF(N217="základní",J217,0)</f>
        <v>0</v>
      </c>
      <c r="BF217" s="212">
        <f>IF(N217="snížená",J217,0)</f>
        <v>0</v>
      </c>
      <c r="BG217" s="212">
        <f>IF(N217="zákl. přenesená",J217,0)</f>
        <v>0</v>
      </c>
      <c r="BH217" s="212">
        <f>IF(N217="sníž. přenesená",J217,0)</f>
        <v>0</v>
      </c>
      <c r="BI217" s="212">
        <f>IF(N217="nulová",J217,0)</f>
        <v>0</v>
      </c>
      <c r="BJ217" s="13" t="s">
        <v>78</v>
      </c>
      <c r="BK217" s="212">
        <f>ROUND(I217*H217,2)</f>
        <v>0</v>
      </c>
      <c r="BL217" s="13" t="s">
        <v>121</v>
      </c>
      <c r="BM217" s="13" t="s">
        <v>1302</v>
      </c>
    </row>
    <row r="218" s="1" customFormat="1" ht="16.5" customHeight="1">
      <c r="B218" s="34"/>
      <c r="C218" s="201" t="s">
        <v>1303</v>
      </c>
      <c r="D218" s="201" t="s">
        <v>124</v>
      </c>
      <c r="E218" s="202" t="s">
        <v>1297</v>
      </c>
      <c r="F218" s="203" t="s">
        <v>1298</v>
      </c>
      <c r="G218" s="204" t="s">
        <v>995</v>
      </c>
      <c r="H218" s="205">
        <v>4</v>
      </c>
      <c r="I218" s="206"/>
      <c r="J218" s="207">
        <f>ROUND(I218*H218,2)</f>
        <v>0</v>
      </c>
      <c r="K218" s="203" t="s">
        <v>1</v>
      </c>
      <c r="L218" s="39"/>
      <c r="M218" s="208" t="s">
        <v>1</v>
      </c>
      <c r="N218" s="209" t="s">
        <v>41</v>
      </c>
      <c r="O218" s="75"/>
      <c r="P218" s="210">
        <f>O218*H218</f>
        <v>0</v>
      </c>
      <c r="Q218" s="210">
        <v>0</v>
      </c>
      <c r="R218" s="210">
        <f>Q218*H218</f>
        <v>0</v>
      </c>
      <c r="S218" s="210">
        <v>0</v>
      </c>
      <c r="T218" s="211">
        <f>S218*H218</f>
        <v>0</v>
      </c>
      <c r="AR218" s="13" t="s">
        <v>121</v>
      </c>
      <c r="AT218" s="13" t="s">
        <v>124</v>
      </c>
      <c r="AU218" s="13" t="s">
        <v>78</v>
      </c>
      <c r="AY218" s="13" t="s">
        <v>122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13" t="s">
        <v>78</v>
      </c>
      <c r="BK218" s="212">
        <f>ROUND(I218*H218,2)</f>
        <v>0</v>
      </c>
      <c r="BL218" s="13" t="s">
        <v>121</v>
      </c>
      <c r="BM218" s="13" t="s">
        <v>1304</v>
      </c>
    </row>
    <row r="219" s="1" customFormat="1" ht="16.5" customHeight="1">
      <c r="B219" s="34"/>
      <c r="C219" s="233" t="s">
        <v>1126</v>
      </c>
      <c r="D219" s="233" t="s">
        <v>339</v>
      </c>
      <c r="E219" s="234" t="s">
        <v>1305</v>
      </c>
      <c r="F219" s="235" t="s">
        <v>1306</v>
      </c>
      <c r="G219" s="236" t="s">
        <v>995</v>
      </c>
      <c r="H219" s="237">
        <v>4</v>
      </c>
      <c r="I219" s="238"/>
      <c r="J219" s="239">
        <f>ROUND(I219*H219,2)</f>
        <v>0</v>
      </c>
      <c r="K219" s="235" t="s">
        <v>1</v>
      </c>
      <c r="L219" s="240"/>
      <c r="M219" s="241" t="s">
        <v>1</v>
      </c>
      <c r="N219" s="242" t="s">
        <v>41</v>
      </c>
      <c r="O219" s="75"/>
      <c r="P219" s="210">
        <f>O219*H219</f>
        <v>0</v>
      </c>
      <c r="Q219" s="210">
        <v>0</v>
      </c>
      <c r="R219" s="210">
        <f>Q219*H219</f>
        <v>0</v>
      </c>
      <c r="S219" s="210">
        <v>0</v>
      </c>
      <c r="T219" s="211">
        <f>S219*H219</f>
        <v>0</v>
      </c>
      <c r="AR219" s="13" t="s">
        <v>196</v>
      </c>
      <c r="AT219" s="13" t="s">
        <v>339</v>
      </c>
      <c r="AU219" s="13" t="s">
        <v>78</v>
      </c>
      <c r="AY219" s="13" t="s">
        <v>122</v>
      </c>
      <c r="BE219" s="212">
        <f>IF(N219="základní",J219,0)</f>
        <v>0</v>
      </c>
      <c r="BF219" s="212">
        <f>IF(N219="snížená",J219,0)</f>
        <v>0</v>
      </c>
      <c r="BG219" s="212">
        <f>IF(N219="zákl. přenesená",J219,0)</f>
        <v>0</v>
      </c>
      <c r="BH219" s="212">
        <f>IF(N219="sníž. přenesená",J219,0)</f>
        <v>0</v>
      </c>
      <c r="BI219" s="212">
        <f>IF(N219="nulová",J219,0)</f>
        <v>0</v>
      </c>
      <c r="BJ219" s="13" t="s">
        <v>78</v>
      </c>
      <c r="BK219" s="212">
        <f>ROUND(I219*H219,2)</f>
        <v>0</v>
      </c>
      <c r="BL219" s="13" t="s">
        <v>121</v>
      </c>
      <c r="BM219" s="13" t="s">
        <v>1307</v>
      </c>
    </row>
    <row r="220" s="1" customFormat="1" ht="16.5" customHeight="1">
      <c r="B220" s="34"/>
      <c r="C220" s="201" t="s">
        <v>1308</v>
      </c>
      <c r="D220" s="201" t="s">
        <v>124</v>
      </c>
      <c r="E220" s="202" t="s">
        <v>1309</v>
      </c>
      <c r="F220" s="203" t="s">
        <v>1310</v>
      </c>
      <c r="G220" s="204" t="s">
        <v>995</v>
      </c>
      <c r="H220" s="205">
        <v>20</v>
      </c>
      <c r="I220" s="206"/>
      <c r="J220" s="207">
        <f>ROUND(I220*H220,2)</f>
        <v>0</v>
      </c>
      <c r="K220" s="203" t="s">
        <v>1</v>
      </c>
      <c r="L220" s="39"/>
      <c r="M220" s="208" t="s">
        <v>1</v>
      </c>
      <c r="N220" s="209" t="s">
        <v>41</v>
      </c>
      <c r="O220" s="75"/>
      <c r="P220" s="210">
        <f>O220*H220</f>
        <v>0</v>
      </c>
      <c r="Q220" s="210">
        <v>0</v>
      </c>
      <c r="R220" s="210">
        <f>Q220*H220</f>
        <v>0</v>
      </c>
      <c r="S220" s="210">
        <v>0</v>
      </c>
      <c r="T220" s="211">
        <f>S220*H220</f>
        <v>0</v>
      </c>
      <c r="AR220" s="13" t="s">
        <v>121</v>
      </c>
      <c r="AT220" s="13" t="s">
        <v>124</v>
      </c>
      <c r="AU220" s="13" t="s">
        <v>78</v>
      </c>
      <c r="AY220" s="13" t="s">
        <v>122</v>
      </c>
      <c r="BE220" s="212">
        <f>IF(N220="základní",J220,0)</f>
        <v>0</v>
      </c>
      <c r="BF220" s="212">
        <f>IF(N220="snížená",J220,0)</f>
        <v>0</v>
      </c>
      <c r="BG220" s="212">
        <f>IF(N220="zákl. přenesená",J220,0)</f>
        <v>0</v>
      </c>
      <c r="BH220" s="212">
        <f>IF(N220="sníž. přenesená",J220,0)</f>
        <v>0</v>
      </c>
      <c r="BI220" s="212">
        <f>IF(N220="nulová",J220,0)</f>
        <v>0</v>
      </c>
      <c r="BJ220" s="13" t="s">
        <v>78</v>
      </c>
      <c r="BK220" s="212">
        <f>ROUND(I220*H220,2)</f>
        <v>0</v>
      </c>
      <c r="BL220" s="13" t="s">
        <v>121</v>
      </c>
      <c r="BM220" s="13" t="s">
        <v>1311</v>
      </c>
    </row>
    <row r="221" s="1" customFormat="1" ht="16.5" customHeight="1">
      <c r="B221" s="34"/>
      <c r="C221" s="201" t="s">
        <v>1129</v>
      </c>
      <c r="D221" s="201" t="s">
        <v>124</v>
      </c>
      <c r="E221" s="202" t="s">
        <v>1312</v>
      </c>
      <c r="F221" s="203" t="s">
        <v>1313</v>
      </c>
      <c r="G221" s="204" t="s">
        <v>995</v>
      </c>
      <c r="H221" s="205">
        <v>3</v>
      </c>
      <c r="I221" s="206"/>
      <c r="J221" s="207">
        <f>ROUND(I221*H221,2)</f>
        <v>0</v>
      </c>
      <c r="K221" s="203" t="s">
        <v>1</v>
      </c>
      <c r="L221" s="39"/>
      <c r="M221" s="208" t="s">
        <v>1</v>
      </c>
      <c r="N221" s="209" t="s">
        <v>41</v>
      </c>
      <c r="O221" s="75"/>
      <c r="P221" s="210">
        <f>O221*H221</f>
        <v>0</v>
      </c>
      <c r="Q221" s="210">
        <v>0</v>
      </c>
      <c r="R221" s="210">
        <f>Q221*H221</f>
        <v>0</v>
      </c>
      <c r="S221" s="210">
        <v>0</v>
      </c>
      <c r="T221" s="211">
        <f>S221*H221</f>
        <v>0</v>
      </c>
      <c r="AR221" s="13" t="s">
        <v>121</v>
      </c>
      <c r="AT221" s="13" t="s">
        <v>124</v>
      </c>
      <c r="AU221" s="13" t="s">
        <v>78</v>
      </c>
      <c r="AY221" s="13" t="s">
        <v>122</v>
      </c>
      <c r="BE221" s="212">
        <f>IF(N221="základní",J221,0)</f>
        <v>0</v>
      </c>
      <c r="BF221" s="212">
        <f>IF(N221="snížená",J221,0)</f>
        <v>0</v>
      </c>
      <c r="BG221" s="212">
        <f>IF(N221="zákl. přenesená",J221,0)</f>
        <v>0</v>
      </c>
      <c r="BH221" s="212">
        <f>IF(N221="sníž. přenesená",J221,0)</f>
        <v>0</v>
      </c>
      <c r="BI221" s="212">
        <f>IF(N221="nulová",J221,0)</f>
        <v>0</v>
      </c>
      <c r="BJ221" s="13" t="s">
        <v>78</v>
      </c>
      <c r="BK221" s="212">
        <f>ROUND(I221*H221,2)</f>
        <v>0</v>
      </c>
      <c r="BL221" s="13" t="s">
        <v>121</v>
      </c>
      <c r="BM221" s="13" t="s">
        <v>1314</v>
      </c>
    </row>
    <row r="222" s="1" customFormat="1" ht="16.5" customHeight="1">
      <c r="B222" s="34"/>
      <c r="C222" s="233" t="s">
        <v>1315</v>
      </c>
      <c r="D222" s="233" t="s">
        <v>339</v>
      </c>
      <c r="E222" s="234" t="s">
        <v>1316</v>
      </c>
      <c r="F222" s="235" t="s">
        <v>1317</v>
      </c>
      <c r="G222" s="236" t="s">
        <v>998</v>
      </c>
      <c r="H222" s="237">
        <v>3</v>
      </c>
      <c r="I222" s="238"/>
      <c r="J222" s="239">
        <f>ROUND(I222*H222,2)</f>
        <v>0</v>
      </c>
      <c r="K222" s="235" t="s">
        <v>1</v>
      </c>
      <c r="L222" s="240"/>
      <c r="M222" s="241" t="s">
        <v>1</v>
      </c>
      <c r="N222" s="242" t="s">
        <v>41</v>
      </c>
      <c r="O222" s="75"/>
      <c r="P222" s="210">
        <f>O222*H222</f>
        <v>0</v>
      </c>
      <c r="Q222" s="210">
        <v>0</v>
      </c>
      <c r="R222" s="210">
        <f>Q222*H222</f>
        <v>0</v>
      </c>
      <c r="S222" s="210">
        <v>0</v>
      </c>
      <c r="T222" s="211">
        <f>S222*H222</f>
        <v>0</v>
      </c>
      <c r="AR222" s="13" t="s">
        <v>196</v>
      </c>
      <c r="AT222" s="13" t="s">
        <v>339</v>
      </c>
      <c r="AU222" s="13" t="s">
        <v>78</v>
      </c>
      <c r="AY222" s="13" t="s">
        <v>122</v>
      </c>
      <c r="BE222" s="212">
        <f>IF(N222="základní",J222,0)</f>
        <v>0</v>
      </c>
      <c r="BF222" s="212">
        <f>IF(N222="snížená",J222,0)</f>
        <v>0</v>
      </c>
      <c r="BG222" s="212">
        <f>IF(N222="zákl. přenesená",J222,0)</f>
        <v>0</v>
      </c>
      <c r="BH222" s="212">
        <f>IF(N222="sníž. přenesená",J222,0)</f>
        <v>0</v>
      </c>
      <c r="BI222" s="212">
        <f>IF(N222="nulová",J222,0)</f>
        <v>0</v>
      </c>
      <c r="BJ222" s="13" t="s">
        <v>78</v>
      </c>
      <c r="BK222" s="212">
        <f>ROUND(I222*H222,2)</f>
        <v>0</v>
      </c>
      <c r="BL222" s="13" t="s">
        <v>121</v>
      </c>
      <c r="BM222" s="13" t="s">
        <v>1318</v>
      </c>
    </row>
    <row r="223" s="1" customFormat="1" ht="16.5" customHeight="1">
      <c r="B223" s="34"/>
      <c r="C223" s="201" t="s">
        <v>1132</v>
      </c>
      <c r="D223" s="201" t="s">
        <v>124</v>
      </c>
      <c r="E223" s="202" t="s">
        <v>1319</v>
      </c>
      <c r="F223" s="203" t="s">
        <v>1320</v>
      </c>
      <c r="G223" s="204" t="s">
        <v>995</v>
      </c>
      <c r="H223" s="205">
        <v>6</v>
      </c>
      <c r="I223" s="206"/>
      <c r="J223" s="207">
        <f>ROUND(I223*H223,2)</f>
        <v>0</v>
      </c>
      <c r="K223" s="203" t="s">
        <v>1</v>
      </c>
      <c r="L223" s="39"/>
      <c r="M223" s="208" t="s">
        <v>1</v>
      </c>
      <c r="N223" s="209" t="s">
        <v>41</v>
      </c>
      <c r="O223" s="75"/>
      <c r="P223" s="210">
        <f>O223*H223</f>
        <v>0</v>
      </c>
      <c r="Q223" s="210">
        <v>0</v>
      </c>
      <c r="R223" s="210">
        <f>Q223*H223</f>
        <v>0</v>
      </c>
      <c r="S223" s="210">
        <v>0</v>
      </c>
      <c r="T223" s="211">
        <f>S223*H223</f>
        <v>0</v>
      </c>
      <c r="AR223" s="13" t="s">
        <v>121</v>
      </c>
      <c r="AT223" s="13" t="s">
        <v>124</v>
      </c>
      <c r="AU223" s="13" t="s">
        <v>78</v>
      </c>
      <c r="AY223" s="13" t="s">
        <v>122</v>
      </c>
      <c r="BE223" s="212">
        <f>IF(N223="základní",J223,0)</f>
        <v>0</v>
      </c>
      <c r="BF223" s="212">
        <f>IF(N223="snížená",J223,0)</f>
        <v>0</v>
      </c>
      <c r="BG223" s="212">
        <f>IF(N223="zákl. přenesená",J223,0)</f>
        <v>0</v>
      </c>
      <c r="BH223" s="212">
        <f>IF(N223="sníž. přenesená",J223,0)</f>
        <v>0</v>
      </c>
      <c r="BI223" s="212">
        <f>IF(N223="nulová",J223,0)</f>
        <v>0</v>
      </c>
      <c r="BJ223" s="13" t="s">
        <v>78</v>
      </c>
      <c r="BK223" s="212">
        <f>ROUND(I223*H223,2)</f>
        <v>0</v>
      </c>
      <c r="BL223" s="13" t="s">
        <v>121</v>
      </c>
      <c r="BM223" s="13" t="s">
        <v>1321</v>
      </c>
    </row>
    <row r="224" s="1" customFormat="1" ht="16.5" customHeight="1">
      <c r="B224" s="34"/>
      <c r="C224" s="233" t="s">
        <v>1322</v>
      </c>
      <c r="D224" s="233" t="s">
        <v>339</v>
      </c>
      <c r="E224" s="234" t="s">
        <v>1323</v>
      </c>
      <c r="F224" s="235" t="s">
        <v>1324</v>
      </c>
      <c r="G224" s="236" t="s">
        <v>998</v>
      </c>
      <c r="H224" s="237">
        <v>6</v>
      </c>
      <c r="I224" s="238"/>
      <c r="J224" s="239">
        <f>ROUND(I224*H224,2)</f>
        <v>0</v>
      </c>
      <c r="K224" s="235" t="s">
        <v>1</v>
      </c>
      <c r="L224" s="240"/>
      <c r="M224" s="241" t="s">
        <v>1</v>
      </c>
      <c r="N224" s="242" t="s">
        <v>41</v>
      </c>
      <c r="O224" s="75"/>
      <c r="P224" s="210">
        <f>O224*H224</f>
        <v>0</v>
      </c>
      <c r="Q224" s="210">
        <v>0</v>
      </c>
      <c r="R224" s="210">
        <f>Q224*H224</f>
        <v>0</v>
      </c>
      <c r="S224" s="210">
        <v>0</v>
      </c>
      <c r="T224" s="211">
        <f>S224*H224</f>
        <v>0</v>
      </c>
      <c r="AR224" s="13" t="s">
        <v>196</v>
      </c>
      <c r="AT224" s="13" t="s">
        <v>339</v>
      </c>
      <c r="AU224" s="13" t="s">
        <v>78</v>
      </c>
      <c r="AY224" s="13" t="s">
        <v>122</v>
      </c>
      <c r="BE224" s="212">
        <f>IF(N224="základní",J224,0)</f>
        <v>0</v>
      </c>
      <c r="BF224" s="212">
        <f>IF(N224="snížená",J224,0)</f>
        <v>0</v>
      </c>
      <c r="BG224" s="212">
        <f>IF(N224="zákl. přenesená",J224,0)</f>
        <v>0</v>
      </c>
      <c r="BH224" s="212">
        <f>IF(N224="sníž. přenesená",J224,0)</f>
        <v>0</v>
      </c>
      <c r="BI224" s="212">
        <f>IF(N224="nulová",J224,0)</f>
        <v>0</v>
      </c>
      <c r="BJ224" s="13" t="s">
        <v>78</v>
      </c>
      <c r="BK224" s="212">
        <f>ROUND(I224*H224,2)</f>
        <v>0</v>
      </c>
      <c r="BL224" s="13" t="s">
        <v>121</v>
      </c>
      <c r="BM224" s="13" t="s">
        <v>1325</v>
      </c>
    </row>
    <row r="225" s="1" customFormat="1" ht="16.5" customHeight="1">
      <c r="B225" s="34"/>
      <c r="C225" s="233" t="s">
        <v>1135</v>
      </c>
      <c r="D225" s="233" t="s">
        <v>339</v>
      </c>
      <c r="E225" s="234" t="s">
        <v>1326</v>
      </c>
      <c r="F225" s="235" t="s">
        <v>1327</v>
      </c>
      <c r="G225" s="236" t="s">
        <v>998</v>
      </c>
      <c r="H225" s="237">
        <v>6</v>
      </c>
      <c r="I225" s="238"/>
      <c r="J225" s="239">
        <f>ROUND(I225*H225,2)</f>
        <v>0</v>
      </c>
      <c r="K225" s="235" t="s">
        <v>1</v>
      </c>
      <c r="L225" s="240"/>
      <c r="M225" s="241" t="s">
        <v>1</v>
      </c>
      <c r="N225" s="242" t="s">
        <v>41</v>
      </c>
      <c r="O225" s="75"/>
      <c r="P225" s="210">
        <f>O225*H225</f>
        <v>0</v>
      </c>
      <c r="Q225" s="210">
        <v>0</v>
      </c>
      <c r="R225" s="210">
        <f>Q225*H225</f>
        <v>0</v>
      </c>
      <c r="S225" s="210">
        <v>0</v>
      </c>
      <c r="T225" s="211">
        <f>S225*H225</f>
        <v>0</v>
      </c>
      <c r="AR225" s="13" t="s">
        <v>196</v>
      </c>
      <c r="AT225" s="13" t="s">
        <v>339</v>
      </c>
      <c r="AU225" s="13" t="s">
        <v>78</v>
      </c>
      <c r="AY225" s="13" t="s">
        <v>122</v>
      </c>
      <c r="BE225" s="212">
        <f>IF(N225="základní",J225,0)</f>
        <v>0</v>
      </c>
      <c r="BF225" s="212">
        <f>IF(N225="snížená",J225,0)</f>
        <v>0</v>
      </c>
      <c r="BG225" s="212">
        <f>IF(N225="zákl. přenesená",J225,0)</f>
        <v>0</v>
      </c>
      <c r="BH225" s="212">
        <f>IF(N225="sníž. přenesená",J225,0)</f>
        <v>0</v>
      </c>
      <c r="BI225" s="212">
        <f>IF(N225="nulová",J225,0)</f>
        <v>0</v>
      </c>
      <c r="BJ225" s="13" t="s">
        <v>78</v>
      </c>
      <c r="BK225" s="212">
        <f>ROUND(I225*H225,2)</f>
        <v>0</v>
      </c>
      <c r="BL225" s="13" t="s">
        <v>121</v>
      </c>
      <c r="BM225" s="13" t="s">
        <v>1328</v>
      </c>
    </row>
    <row r="226" s="1" customFormat="1" ht="16.5" customHeight="1">
      <c r="B226" s="34"/>
      <c r="C226" s="201" t="s">
        <v>1329</v>
      </c>
      <c r="D226" s="201" t="s">
        <v>124</v>
      </c>
      <c r="E226" s="202" t="s">
        <v>1330</v>
      </c>
      <c r="F226" s="203" t="s">
        <v>1331</v>
      </c>
      <c r="G226" s="204" t="s">
        <v>995</v>
      </c>
      <c r="H226" s="205">
        <v>17</v>
      </c>
      <c r="I226" s="206"/>
      <c r="J226" s="207">
        <f>ROUND(I226*H226,2)</f>
        <v>0</v>
      </c>
      <c r="K226" s="203" t="s">
        <v>1</v>
      </c>
      <c r="L226" s="39"/>
      <c r="M226" s="208" t="s">
        <v>1</v>
      </c>
      <c r="N226" s="209" t="s">
        <v>41</v>
      </c>
      <c r="O226" s="75"/>
      <c r="P226" s="210">
        <f>O226*H226</f>
        <v>0</v>
      </c>
      <c r="Q226" s="210">
        <v>0</v>
      </c>
      <c r="R226" s="210">
        <f>Q226*H226</f>
        <v>0</v>
      </c>
      <c r="S226" s="210">
        <v>0</v>
      </c>
      <c r="T226" s="211">
        <f>S226*H226</f>
        <v>0</v>
      </c>
      <c r="AR226" s="13" t="s">
        <v>121</v>
      </c>
      <c r="AT226" s="13" t="s">
        <v>124</v>
      </c>
      <c r="AU226" s="13" t="s">
        <v>78</v>
      </c>
      <c r="AY226" s="13" t="s">
        <v>122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13" t="s">
        <v>78</v>
      </c>
      <c r="BK226" s="212">
        <f>ROUND(I226*H226,2)</f>
        <v>0</v>
      </c>
      <c r="BL226" s="13" t="s">
        <v>121</v>
      </c>
      <c r="BM226" s="13" t="s">
        <v>1332</v>
      </c>
    </row>
    <row r="227" s="1" customFormat="1" ht="16.5" customHeight="1">
      <c r="B227" s="34"/>
      <c r="C227" s="233" t="s">
        <v>1136</v>
      </c>
      <c r="D227" s="233" t="s">
        <v>339</v>
      </c>
      <c r="E227" s="234" t="s">
        <v>1333</v>
      </c>
      <c r="F227" s="235" t="s">
        <v>1334</v>
      </c>
      <c r="G227" s="236" t="s">
        <v>995</v>
      </c>
      <c r="H227" s="237">
        <v>17</v>
      </c>
      <c r="I227" s="238"/>
      <c r="J227" s="239">
        <f>ROUND(I227*H227,2)</f>
        <v>0</v>
      </c>
      <c r="K227" s="235" t="s">
        <v>1</v>
      </c>
      <c r="L227" s="240"/>
      <c r="M227" s="241" t="s">
        <v>1</v>
      </c>
      <c r="N227" s="242" t="s">
        <v>41</v>
      </c>
      <c r="O227" s="75"/>
      <c r="P227" s="210">
        <f>O227*H227</f>
        <v>0</v>
      </c>
      <c r="Q227" s="210">
        <v>0</v>
      </c>
      <c r="R227" s="210">
        <f>Q227*H227</f>
        <v>0</v>
      </c>
      <c r="S227" s="210">
        <v>0</v>
      </c>
      <c r="T227" s="211">
        <f>S227*H227</f>
        <v>0</v>
      </c>
      <c r="AR227" s="13" t="s">
        <v>196</v>
      </c>
      <c r="AT227" s="13" t="s">
        <v>339</v>
      </c>
      <c r="AU227" s="13" t="s">
        <v>78</v>
      </c>
      <c r="AY227" s="13" t="s">
        <v>122</v>
      </c>
      <c r="BE227" s="212">
        <f>IF(N227="základní",J227,0)</f>
        <v>0</v>
      </c>
      <c r="BF227" s="212">
        <f>IF(N227="snížená",J227,0)</f>
        <v>0</v>
      </c>
      <c r="BG227" s="212">
        <f>IF(N227="zákl. přenesená",J227,0)</f>
        <v>0</v>
      </c>
      <c r="BH227" s="212">
        <f>IF(N227="sníž. přenesená",J227,0)</f>
        <v>0</v>
      </c>
      <c r="BI227" s="212">
        <f>IF(N227="nulová",J227,0)</f>
        <v>0</v>
      </c>
      <c r="BJ227" s="13" t="s">
        <v>78</v>
      </c>
      <c r="BK227" s="212">
        <f>ROUND(I227*H227,2)</f>
        <v>0</v>
      </c>
      <c r="BL227" s="13" t="s">
        <v>121</v>
      </c>
      <c r="BM227" s="13" t="s">
        <v>1335</v>
      </c>
    </row>
    <row r="228" s="1" customFormat="1" ht="16.5" customHeight="1">
      <c r="B228" s="34"/>
      <c r="C228" s="201" t="s">
        <v>1336</v>
      </c>
      <c r="D228" s="201" t="s">
        <v>124</v>
      </c>
      <c r="E228" s="202" t="s">
        <v>1337</v>
      </c>
      <c r="F228" s="203" t="s">
        <v>1338</v>
      </c>
      <c r="G228" s="204" t="s">
        <v>203</v>
      </c>
      <c r="H228" s="205">
        <v>32</v>
      </c>
      <c r="I228" s="206"/>
      <c r="J228" s="207">
        <f>ROUND(I228*H228,2)</f>
        <v>0</v>
      </c>
      <c r="K228" s="203" t="s">
        <v>1</v>
      </c>
      <c r="L228" s="39"/>
      <c r="M228" s="208" t="s">
        <v>1</v>
      </c>
      <c r="N228" s="209" t="s">
        <v>41</v>
      </c>
      <c r="O228" s="75"/>
      <c r="P228" s="210">
        <f>O228*H228</f>
        <v>0</v>
      </c>
      <c r="Q228" s="210">
        <v>0</v>
      </c>
      <c r="R228" s="210">
        <f>Q228*H228</f>
        <v>0</v>
      </c>
      <c r="S228" s="210">
        <v>0</v>
      </c>
      <c r="T228" s="211">
        <f>S228*H228</f>
        <v>0</v>
      </c>
      <c r="AR228" s="13" t="s">
        <v>121</v>
      </c>
      <c r="AT228" s="13" t="s">
        <v>124</v>
      </c>
      <c r="AU228" s="13" t="s">
        <v>78</v>
      </c>
      <c r="AY228" s="13" t="s">
        <v>122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13" t="s">
        <v>78</v>
      </c>
      <c r="BK228" s="212">
        <f>ROUND(I228*H228,2)</f>
        <v>0</v>
      </c>
      <c r="BL228" s="13" t="s">
        <v>121</v>
      </c>
      <c r="BM228" s="13" t="s">
        <v>1339</v>
      </c>
    </row>
    <row r="229" s="1" customFormat="1" ht="16.5" customHeight="1">
      <c r="B229" s="34"/>
      <c r="C229" s="233" t="s">
        <v>1139</v>
      </c>
      <c r="D229" s="233" t="s">
        <v>339</v>
      </c>
      <c r="E229" s="234" t="s">
        <v>1340</v>
      </c>
      <c r="F229" s="235" t="s">
        <v>1341</v>
      </c>
      <c r="G229" s="236" t="s">
        <v>339</v>
      </c>
      <c r="H229" s="237">
        <v>32</v>
      </c>
      <c r="I229" s="238"/>
      <c r="J229" s="239">
        <f>ROUND(I229*H229,2)</f>
        <v>0</v>
      </c>
      <c r="K229" s="235" t="s">
        <v>1</v>
      </c>
      <c r="L229" s="240"/>
      <c r="M229" s="241" t="s">
        <v>1</v>
      </c>
      <c r="N229" s="242" t="s">
        <v>41</v>
      </c>
      <c r="O229" s="75"/>
      <c r="P229" s="210">
        <f>O229*H229</f>
        <v>0</v>
      </c>
      <c r="Q229" s="210">
        <v>0</v>
      </c>
      <c r="R229" s="210">
        <f>Q229*H229</f>
        <v>0</v>
      </c>
      <c r="S229" s="210">
        <v>0</v>
      </c>
      <c r="T229" s="211">
        <f>S229*H229</f>
        <v>0</v>
      </c>
      <c r="AR229" s="13" t="s">
        <v>196</v>
      </c>
      <c r="AT229" s="13" t="s">
        <v>339</v>
      </c>
      <c r="AU229" s="13" t="s">
        <v>78</v>
      </c>
      <c r="AY229" s="13" t="s">
        <v>122</v>
      </c>
      <c r="BE229" s="212">
        <f>IF(N229="základní",J229,0)</f>
        <v>0</v>
      </c>
      <c r="BF229" s="212">
        <f>IF(N229="snížená",J229,0)</f>
        <v>0</v>
      </c>
      <c r="BG229" s="212">
        <f>IF(N229="zákl. přenesená",J229,0)</f>
        <v>0</v>
      </c>
      <c r="BH229" s="212">
        <f>IF(N229="sníž. přenesená",J229,0)</f>
        <v>0</v>
      </c>
      <c r="BI229" s="212">
        <f>IF(N229="nulová",J229,0)</f>
        <v>0</v>
      </c>
      <c r="BJ229" s="13" t="s">
        <v>78</v>
      </c>
      <c r="BK229" s="212">
        <f>ROUND(I229*H229,2)</f>
        <v>0</v>
      </c>
      <c r="BL229" s="13" t="s">
        <v>121</v>
      </c>
      <c r="BM229" s="13" t="s">
        <v>1342</v>
      </c>
    </row>
    <row r="230" s="1" customFormat="1" ht="16.5" customHeight="1">
      <c r="B230" s="34"/>
      <c r="C230" s="201" t="s">
        <v>1343</v>
      </c>
      <c r="D230" s="201" t="s">
        <v>124</v>
      </c>
      <c r="E230" s="202" t="s">
        <v>1337</v>
      </c>
      <c r="F230" s="203" t="s">
        <v>1338</v>
      </c>
      <c r="G230" s="204" t="s">
        <v>203</v>
      </c>
      <c r="H230" s="205">
        <v>18</v>
      </c>
      <c r="I230" s="206"/>
      <c r="J230" s="207">
        <f>ROUND(I230*H230,2)</f>
        <v>0</v>
      </c>
      <c r="K230" s="203" t="s">
        <v>1</v>
      </c>
      <c r="L230" s="39"/>
      <c r="M230" s="208" t="s">
        <v>1</v>
      </c>
      <c r="N230" s="209" t="s">
        <v>41</v>
      </c>
      <c r="O230" s="75"/>
      <c r="P230" s="210">
        <f>O230*H230</f>
        <v>0</v>
      </c>
      <c r="Q230" s="210">
        <v>0</v>
      </c>
      <c r="R230" s="210">
        <f>Q230*H230</f>
        <v>0</v>
      </c>
      <c r="S230" s="210">
        <v>0</v>
      </c>
      <c r="T230" s="211">
        <f>S230*H230</f>
        <v>0</v>
      </c>
      <c r="AR230" s="13" t="s">
        <v>121</v>
      </c>
      <c r="AT230" s="13" t="s">
        <v>124</v>
      </c>
      <c r="AU230" s="13" t="s">
        <v>78</v>
      </c>
      <c r="AY230" s="13" t="s">
        <v>122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13" t="s">
        <v>78</v>
      </c>
      <c r="BK230" s="212">
        <f>ROUND(I230*H230,2)</f>
        <v>0</v>
      </c>
      <c r="BL230" s="13" t="s">
        <v>121</v>
      </c>
      <c r="BM230" s="13" t="s">
        <v>1344</v>
      </c>
    </row>
    <row r="231" s="1" customFormat="1" ht="16.5" customHeight="1">
      <c r="B231" s="34"/>
      <c r="C231" s="233" t="s">
        <v>1142</v>
      </c>
      <c r="D231" s="233" t="s">
        <v>339</v>
      </c>
      <c r="E231" s="234" t="s">
        <v>1345</v>
      </c>
      <c r="F231" s="235" t="s">
        <v>1346</v>
      </c>
      <c r="G231" s="236" t="s">
        <v>339</v>
      </c>
      <c r="H231" s="237">
        <v>18</v>
      </c>
      <c r="I231" s="238"/>
      <c r="J231" s="239">
        <f>ROUND(I231*H231,2)</f>
        <v>0</v>
      </c>
      <c r="K231" s="235" t="s">
        <v>1</v>
      </c>
      <c r="L231" s="240"/>
      <c r="M231" s="241" t="s">
        <v>1</v>
      </c>
      <c r="N231" s="242" t="s">
        <v>41</v>
      </c>
      <c r="O231" s="75"/>
      <c r="P231" s="210">
        <f>O231*H231</f>
        <v>0</v>
      </c>
      <c r="Q231" s="210">
        <v>0</v>
      </c>
      <c r="R231" s="210">
        <f>Q231*H231</f>
        <v>0</v>
      </c>
      <c r="S231" s="210">
        <v>0</v>
      </c>
      <c r="T231" s="211">
        <f>S231*H231</f>
        <v>0</v>
      </c>
      <c r="AR231" s="13" t="s">
        <v>196</v>
      </c>
      <c r="AT231" s="13" t="s">
        <v>339</v>
      </c>
      <c r="AU231" s="13" t="s">
        <v>78</v>
      </c>
      <c r="AY231" s="13" t="s">
        <v>122</v>
      </c>
      <c r="BE231" s="212">
        <f>IF(N231="základní",J231,0)</f>
        <v>0</v>
      </c>
      <c r="BF231" s="212">
        <f>IF(N231="snížená",J231,0)</f>
        <v>0</v>
      </c>
      <c r="BG231" s="212">
        <f>IF(N231="zákl. přenesená",J231,0)</f>
        <v>0</v>
      </c>
      <c r="BH231" s="212">
        <f>IF(N231="sníž. přenesená",J231,0)</f>
        <v>0</v>
      </c>
      <c r="BI231" s="212">
        <f>IF(N231="nulová",J231,0)</f>
        <v>0</v>
      </c>
      <c r="BJ231" s="13" t="s">
        <v>78</v>
      </c>
      <c r="BK231" s="212">
        <f>ROUND(I231*H231,2)</f>
        <v>0</v>
      </c>
      <c r="BL231" s="13" t="s">
        <v>121</v>
      </c>
      <c r="BM231" s="13" t="s">
        <v>1347</v>
      </c>
    </row>
    <row r="232" s="1" customFormat="1" ht="16.5" customHeight="1">
      <c r="B232" s="34"/>
      <c r="C232" s="201" t="s">
        <v>1348</v>
      </c>
      <c r="D232" s="201" t="s">
        <v>124</v>
      </c>
      <c r="E232" s="202" t="s">
        <v>1349</v>
      </c>
      <c r="F232" s="203" t="s">
        <v>1350</v>
      </c>
      <c r="G232" s="204" t="s">
        <v>995</v>
      </c>
      <c r="H232" s="205">
        <v>2</v>
      </c>
      <c r="I232" s="206"/>
      <c r="J232" s="207">
        <f>ROUND(I232*H232,2)</f>
        <v>0</v>
      </c>
      <c r="K232" s="203" t="s">
        <v>1</v>
      </c>
      <c r="L232" s="39"/>
      <c r="M232" s="208" t="s">
        <v>1</v>
      </c>
      <c r="N232" s="209" t="s">
        <v>41</v>
      </c>
      <c r="O232" s="75"/>
      <c r="P232" s="210">
        <f>O232*H232</f>
        <v>0</v>
      </c>
      <c r="Q232" s="210">
        <v>0</v>
      </c>
      <c r="R232" s="210">
        <f>Q232*H232</f>
        <v>0</v>
      </c>
      <c r="S232" s="210">
        <v>0</v>
      </c>
      <c r="T232" s="211">
        <f>S232*H232</f>
        <v>0</v>
      </c>
      <c r="AR232" s="13" t="s">
        <v>121</v>
      </c>
      <c r="AT232" s="13" t="s">
        <v>124</v>
      </c>
      <c r="AU232" s="13" t="s">
        <v>78</v>
      </c>
      <c r="AY232" s="13" t="s">
        <v>122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13" t="s">
        <v>78</v>
      </c>
      <c r="BK232" s="212">
        <f>ROUND(I232*H232,2)</f>
        <v>0</v>
      </c>
      <c r="BL232" s="13" t="s">
        <v>121</v>
      </c>
      <c r="BM232" s="13" t="s">
        <v>1351</v>
      </c>
    </row>
    <row r="233" s="1" customFormat="1" ht="16.5" customHeight="1">
      <c r="B233" s="34"/>
      <c r="C233" s="233" t="s">
        <v>1143</v>
      </c>
      <c r="D233" s="233" t="s">
        <v>339</v>
      </c>
      <c r="E233" s="234" t="s">
        <v>1352</v>
      </c>
      <c r="F233" s="235" t="s">
        <v>1353</v>
      </c>
      <c r="G233" s="236" t="s">
        <v>998</v>
      </c>
      <c r="H233" s="237">
        <v>2</v>
      </c>
      <c r="I233" s="238"/>
      <c r="J233" s="239">
        <f>ROUND(I233*H233,2)</f>
        <v>0</v>
      </c>
      <c r="K233" s="235" t="s">
        <v>1</v>
      </c>
      <c r="L233" s="240"/>
      <c r="M233" s="241" t="s">
        <v>1</v>
      </c>
      <c r="N233" s="242" t="s">
        <v>41</v>
      </c>
      <c r="O233" s="75"/>
      <c r="P233" s="210">
        <f>O233*H233</f>
        <v>0</v>
      </c>
      <c r="Q233" s="210">
        <v>0</v>
      </c>
      <c r="R233" s="210">
        <f>Q233*H233</f>
        <v>0</v>
      </c>
      <c r="S233" s="210">
        <v>0</v>
      </c>
      <c r="T233" s="211">
        <f>S233*H233</f>
        <v>0</v>
      </c>
      <c r="AR233" s="13" t="s">
        <v>196</v>
      </c>
      <c r="AT233" s="13" t="s">
        <v>339</v>
      </c>
      <c r="AU233" s="13" t="s">
        <v>78</v>
      </c>
      <c r="AY233" s="13" t="s">
        <v>122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13" t="s">
        <v>78</v>
      </c>
      <c r="BK233" s="212">
        <f>ROUND(I233*H233,2)</f>
        <v>0</v>
      </c>
      <c r="BL233" s="13" t="s">
        <v>121</v>
      </c>
      <c r="BM233" s="13" t="s">
        <v>1354</v>
      </c>
    </row>
    <row r="234" s="1" customFormat="1" ht="16.5" customHeight="1">
      <c r="B234" s="34"/>
      <c r="C234" s="233" t="s">
        <v>1355</v>
      </c>
      <c r="D234" s="233" t="s">
        <v>339</v>
      </c>
      <c r="E234" s="234" t="s">
        <v>1356</v>
      </c>
      <c r="F234" s="235" t="s">
        <v>1357</v>
      </c>
      <c r="G234" s="236" t="s">
        <v>998</v>
      </c>
      <c r="H234" s="237">
        <v>2</v>
      </c>
      <c r="I234" s="238"/>
      <c r="J234" s="239">
        <f>ROUND(I234*H234,2)</f>
        <v>0</v>
      </c>
      <c r="K234" s="235" t="s">
        <v>1</v>
      </c>
      <c r="L234" s="240"/>
      <c r="M234" s="241" t="s">
        <v>1</v>
      </c>
      <c r="N234" s="242" t="s">
        <v>41</v>
      </c>
      <c r="O234" s="75"/>
      <c r="P234" s="210">
        <f>O234*H234</f>
        <v>0</v>
      </c>
      <c r="Q234" s="210">
        <v>0</v>
      </c>
      <c r="R234" s="210">
        <f>Q234*H234</f>
        <v>0</v>
      </c>
      <c r="S234" s="210">
        <v>0</v>
      </c>
      <c r="T234" s="211">
        <f>S234*H234</f>
        <v>0</v>
      </c>
      <c r="AR234" s="13" t="s">
        <v>196</v>
      </c>
      <c r="AT234" s="13" t="s">
        <v>339</v>
      </c>
      <c r="AU234" s="13" t="s">
        <v>78</v>
      </c>
      <c r="AY234" s="13" t="s">
        <v>122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13" t="s">
        <v>78</v>
      </c>
      <c r="BK234" s="212">
        <f>ROUND(I234*H234,2)</f>
        <v>0</v>
      </c>
      <c r="BL234" s="13" t="s">
        <v>121</v>
      </c>
      <c r="BM234" s="13" t="s">
        <v>1358</v>
      </c>
    </row>
    <row r="235" s="1" customFormat="1" ht="16.5" customHeight="1">
      <c r="B235" s="34"/>
      <c r="C235" s="201" t="s">
        <v>1144</v>
      </c>
      <c r="D235" s="201" t="s">
        <v>124</v>
      </c>
      <c r="E235" s="202" t="s">
        <v>1359</v>
      </c>
      <c r="F235" s="203" t="s">
        <v>1360</v>
      </c>
      <c r="G235" s="204" t="s">
        <v>995</v>
      </c>
      <c r="H235" s="205">
        <v>18</v>
      </c>
      <c r="I235" s="206"/>
      <c r="J235" s="207">
        <f>ROUND(I235*H235,2)</f>
        <v>0</v>
      </c>
      <c r="K235" s="203" t="s">
        <v>1</v>
      </c>
      <c r="L235" s="39"/>
      <c r="M235" s="208" t="s">
        <v>1</v>
      </c>
      <c r="N235" s="209" t="s">
        <v>41</v>
      </c>
      <c r="O235" s="75"/>
      <c r="P235" s="210">
        <f>O235*H235</f>
        <v>0</v>
      </c>
      <c r="Q235" s="210">
        <v>0</v>
      </c>
      <c r="R235" s="210">
        <f>Q235*H235</f>
        <v>0</v>
      </c>
      <c r="S235" s="210">
        <v>0</v>
      </c>
      <c r="T235" s="211">
        <f>S235*H235</f>
        <v>0</v>
      </c>
      <c r="AR235" s="13" t="s">
        <v>121</v>
      </c>
      <c r="AT235" s="13" t="s">
        <v>124</v>
      </c>
      <c r="AU235" s="13" t="s">
        <v>78</v>
      </c>
      <c r="AY235" s="13" t="s">
        <v>122</v>
      </c>
      <c r="BE235" s="212">
        <f>IF(N235="základní",J235,0)</f>
        <v>0</v>
      </c>
      <c r="BF235" s="212">
        <f>IF(N235="snížená",J235,0)</f>
        <v>0</v>
      </c>
      <c r="BG235" s="212">
        <f>IF(N235="zákl. přenesená",J235,0)</f>
        <v>0</v>
      </c>
      <c r="BH235" s="212">
        <f>IF(N235="sníž. přenesená",J235,0)</f>
        <v>0</v>
      </c>
      <c r="BI235" s="212">
        <f>IF(N235="nulová",J235,0)</f>
        <v>0</v>
      </c>
      <c r="BJ235" s="13" t="s">
        <v>78</v>
      </c>
      <c r="BK235" s="212">
        <f>ROUND(I235*H235,2)</f>
        <v>0</v>
      </c>
      <c r="BL235" s="13" t="s">
        <v>121</v>
      </c>
      <c r="BM235" s="13" t="s">
        <v>1361</v>
      </c>
    </row>
    <row r="236" s="1" customFormat="1" ht="16.5" customHeight="1">
      <c r="B236" s="34"/>
      <c r="C236" s="233" t="s">
        <v>1362</v>
      </c>
      <c r="D236" s="233" t="s">
        <v>339</v>
      </c>
      <c r="E236" s="234" t="s">
        <v>1001</v>
      </c>
      <c r="F236" s="235" t="s">
        <v>1002</v>
      </c>
      <c r="G236" s="236" t="s">
        <v>998</v>
      </c>
      <c r="H236" s="237">
        <v>18</v>
      </c>
      <c r="I236" s="238"/>
      <c r="J236" s="239">
        <f>ROUND(I236*H236,2)</f>
        <v>0</v>
      </c>
      <c r="K236" s="235" t="s">
        <v>1</v>
      </c>
      <c r="L236" s="240"/>
      <c r="M236" s="241" t="s">
        <v>1</v>
      </c>
      <c r="N236" s="242" t="s">
        <v>41</v>
      </c>
      <c r="O236" s="75"/>
      <c r="P236" s="210">
        <f>O236*H236</f>
        <v>0</v>
      </c>
      <c r="Q236" s="210">
        <v>0</v>
      </c>
      <c r="R236" s="210">
        <f>Q236*H236</f>
        <v>0</v>
      </c>
      <c r="S236" s="210">
        <v>0</v>
      </c>
      <c r="T236" s="211">
        <f>S236*H236</f>
        <v>0</v>
      </c>
      <c r="AR236" s="13" t="s">
        <v>196</v>
      </c>
      <c r="AT236" s="13" t="s">
        <v>339</v>
      </c>
      <c r="AU236" s="13" t="s">
        <v>78</v>
      </c>
      <c r="AY236" s="13" t="s">
        <v>122</v>
      </c>
      <c r="BE236" s="212">
        <f>IF(N236="základní",J236,0)</f>
        <v>0</v>
      </c>
      <c r="BF236" s="212">
        <f>IF(N236="snížená",J236,0)</f>
        <v>0</v>
      </c>
      <c r="BG236" s="212">
        <f>IF(N236="zákl. přenesená",J236,0)</f>
        <v>0</v>
      </c>
      <c r="BH236" s="212">
        <f>IF(N236="sníž. přenesená",J236,0)</f>
        <v>0</v>
      </c>
      <c r="BI236" s="212">
        <f>IF(N236="nulová",J236,0)</f>
        <v>0</v>
      </c>
      <c r="BJ236" s="13" t="s">
        <v>78</v>
      </c>
      <c r="BK236" s="212">
        <f>ROUND(I236*H236,2)</f>
        <v>0</v>
      </c>
      <c r="BL236" s="13" t="s">
        <v>121</v>
      </c>
      <c r="BM236" s="13" t="s">
        <v>1363</v>
      </c>
    </row>
    <row r="237" s="1" customFormat="1" ht="16.5" customHeight="1">
      <c r="B237" s="34"/>
      <c r="C237" s="201" t="s">
        <v>1147</v>
      </c>
      <c r="D237" s="201" t="s">
        <v>124</v>
      </c>
      <c r="E237" s="202" t="s">
        <v>1364</v>
      </c>
      <c r="F237" s="203" t="s">
        <v>1365</v>
      </c>
      <c r="G237" s="204" t="s">
        <v>995</v>
      </c>
      <c r="H237" s="205">
        <v>210</v>
      </c>
      <c r="I237" s="206"/>
      <c r="J237" s="207">
        <f>ROUND(I237*H237,2)</f>
        <v>0</v>
      </c>
      <c r="K237" s="203" t="s">
        <v>1</v>
      </c>
      <c r="L237" s="39"/>
      <c r="M237" s="208" t="s">
        <v>1</v>
      </c>
      <c r="N237" s="209" t="s">
        <v>41</v>
      </c>
      <c r="O237" s="75"/>
      <c r="P237" s="210">
        <f>O237*H237</f>
        <v>0</v>
      </c>
      <c r="Q237" s="210">
        <v>0</v>
      </c>
      <c r="R237" s="210">
        <f>Q237*H237</f>
        <v>0</v>
      </c>
      <c r="S237" s="210">
        <v>0</v>
      </c>
      <c r="T237" s="211">
        <f>S237*H237</f>
        <v>0</v>
      </c>
      <c r="AR237" s="13" t="s">
        <v>121</v>
      </c>
      <c r="AT237" s="13" t="s">
        <v>124</v>
      </c>
      <c r="AU237" s="13" t="s">
        <v>78</v>
      </c>
      <c r="AY237" s="13" t="s">
        <v>122</v>
      </c>
      <c r="BE237" s="212">
        <f>IF(N237="základní",J237,0)</f>
        <v>0</v>
      </c>
      <c r="BF237" s="212">
        <f>IF(N237="snížená",J237,0)</f>
        <v>0</v>
      </c>
      <c r="BG237" s="212">
        <f>IF(N237="zákl. přenesená",J237,0)</f>
        <v>0</v>
      </c>
      <c r="BH237" s="212">
        <f>IF(N237="sníž. přenesená",J237,0)</f>
        <v>0</v>
      </c>
      <c r="BI237" s="212">
        <f>IF(N237="nulová",J237,0)</f>
        <v>0</v>
      </c>
      <c r="BJ237" s="13" t="s">
        <v>78</v>
      </c>
      <c r="BK237" s="212">
        <f>ROUND(I237*H237,2)</f>
        <v>0</v>
      </c>
      <c r="BL237" s="13" t="s">
        <v>121</v>
      </c>
      <c r="BM237" s="13" t="s">
        <v>1366</v>
      </c>
    </row>
    <row r="238" s="1" customFormat="1" ht="16.5" customHeight="1">
      <c r="B238" s="34"/>
      <c r="C238" s="233" t="s">
        <v>1367</v>
      </c>
      <c r="D238" s="233" t="s">
        <v>339</v>
      </c>
      <c r="E238" s="234" t="s">
        <v>1368</v>
      </c>
      <c r="F238" s="235" t="s">
        <v>1369</v>
      </c>
      <c r="G238" s="236" t="s">
        <v>998</v>
      </c>
      <c r="H238" s="237">
        <v>210</v>
      </c>
      <c r="I238" s="238"/>
      <c r="J238" s="239">
        <f>ROUND(I238*H238,2)</f>
        <v>0</v>
      </c>
      <c r="K238" s="235" t="s">
        <v>1</v>
      </c>
      <c r="L238" s="240"/>
      <c r="M238" s="241" t="s">
        <v>1</v>
      </c>
      <c r="N238" s="242" t="s">
        <v>41</v>
      </c>
      <c r="O238" s="75"/>
      <c r="P238" s="210">
        <f>O238*H238</f>
        <v>0</v>
      </c>
      <c r="Q238" s="210">
        <v>0</v>
      </c>
      <c r="R238" s="210">
        <f>Q238*H238</f>
        <v>0</v>
      </c>
      <c r="S238" s="210">
        <v>0</v>
      </c>
      <c r="T238" s="211">
        <f>S238*H238</f>
        <v>0</v>
      </c>
      <c r="AR238" s="13" t="s">
        <v>196</v>
      </c>
      <c r="AT238" s="13" t="s">
        <v>339</v>
      </c>
      <c r="AU238" s="13" t="s">
        <v>78</v>
      </c>
      <c r="AY238" s="13" t="s">
        <v>122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13" t="s">
        <v>78</v>
      </c>
      <c r="BK238" s="212">
        <f>ROUND(I238*H238,2)</f>
        <v>0</v>
      </c>
      <c r="BL238" s="13" t="s">
        <v>121</v>
      </c>
      <c r="BM238" s="13" t="s">
        <v>1370</v>
      </c>
    </row>
    <row r="239" s="10" customFormat="1" ht="25.92" customHeight="1">
      <c r="B239" s="185"/>
      <c r="C239" s="186"/>
      <c r="D239" s="187" t="s">
        <v>69</v>
      </c>
      <c r="E239" s="188" t="s">
        <v>1371</v>
      </c>
      <c r="F239" s="188" t="s">
        <v>1372</v>
      </c>
      <c r="G239" s="186"/>
      <c r="H239" s="186"/>
      <c r="I239" s="189"/>
      <c r="J239" s="190">
        <f>BK239</f>
        <v>0</v>
      </c>
      <c r="K239" s="186"/>
      <c r="L239" s="191"/>
      <c r="M239" s="192"/>
      <c r="N239" s="193"/>
      <c r="O239" s="193"/>
      <c r="P239" s="194">
        <f>SUM(P240:P270)</f>
        <v>0</v>
      </c>
      <c r="Q239" s="193"/>
      <c r="R239" s="194">
        <f>SUM(R240:R270)</f>
        <v>0</v>
      </c>
      <c r="S239" s="193"/>
      <c r="T239" s="195">
        <f>SUM(T240:T270)</f>
        <v>0</v>
      </c>
      <c r="AR239" s="196" t="s">
        <v>78</v>
      </c>
      <c r="AT239" s="197" t="s">
        <v>69</v>
      </c>
      <c r="AU239" s="197" t="s">
        <v>70</v>
      </c>
      <c r="AY239" s="196" t="s">
        <v>122</v>
      </c>
      <c r="BK239" s="198">
        <f>SUM(BK240:BK270)</f>
        <v>0</v>
      </c>
    </row>
    <row r="240" s="1" customFormat="1" ht="16.5" customHeight="1">
      <c r="B240" s="34"/>
      <c r="C240" s="201" t="s">
        <v>1150</v>
      </c>
      <c r="D240" s="201" t="s">
        <v>124</v>
      </c>
      <c r="E240" s="202" t="s">
        <v>1373</v>
      </c>
      <c r="F240" s="203" t="s">
        <v>1374</v>
      </c>
      <c r="G240" s="204" t="s">
        <v>203</v>
      </c>
      <c r="H240" s="205">
        <v>52</v>
      </c>
      <c r="I240" s="206"/>
      <c r="J240" s="207">
        <f>ROUND(I240*H240,2)</f>
        <v>0</v>
      </c>
      <c r="K240" s="203" t="s">
        <v>1</v>
      </c>
      <c r="L240" s="39"/>
      <c r="M240" s="208" t="s">
        <v>1</v>
      </c>
      <c r="N240" s="209" t="s">
        <v>41</v>
      </c>
      <c r="O240" s="75"/>
      <c r="P240" s="210">
        <f>O240*H240</f>
        <v>0</v>
      </c>
      <c r="Q240" s="210">
        <v>0</v>
      </c>
      <c r="R240" s="210">
        <f>Q240*H240</f>
        <v>0</v>
      </c>
      <c r="S240" s="210">
        <v>0</v>
      </c>
      <c r="T240" s="211">
        <f>S240*H240</f>
        <v>0</v>
      </c>
      <c r="AR240" s="13" t="s">
        <v>121</v>
      </c>
      <c r="AT240" s="13" t="s">
        <v>124</v>
      </c>
      <c r="AU240" s="13" t="s">
        <v>78</v>
      </c>
      <c r="AY240" s="13" t="s">
        <v>122</v>
      </c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13" t="s">
        <v>78</v>
      </c>
      <c r="BK240" s="212">
        <f>ROUND(I240*H240,2)</f>
        <v>0</v>
      </c>
      <c r="BL240" s="13" t="s">
        <v>121</v>
      </c>
      <c r="BM240" s="13" t="s">
        <v>1375</v>
      </c>
    </row>
    <row r="241" s="1" customFormat="1" ht="16.5" customHeight="1">
      <c r="B241" s="34"/>
      <c r="C241" s="233" t="s">
        <v>1376</v>
      </c>
      <c r="D241" s="233" t="s">
        <v>339</v>
      </c>
      <c r="E241" s="234" t="s">
        <v>1377</v>
      </c>
      <c r="F241" s="235" t="s">
        <v>1378</v>
      </c>
      <c r="G241" s="236" t="s">
        <v>339</v>
      </c>
      <c r="H241" s="237">
        <v>52</v>
      </c>
      <c r="I241" s="238"/>
      <c r="J241" s="239">
        <f>ROUND(I241*H241,2)</f>
        <v>0</v>
      </c>
      <c r="K241" s="235" t="s">
        <v>1</v>
      </c>
      <c r="L241" s="240"/>
      <c r="M241" s="241" t="s">
        <v>1</v>
      </c>
      <c r="N241" s="242" t="s">
        <v>41</v>
      </c>
      <c r="O241" s="75"/>
      <c r="P241" s="210">
        <f>O241*H241</f>
        <v>0</v>
      </c>
      <c r="Q241" s="210">
        <v>0</v>
      </c>
      <c r="R241" s="210">
        <f>Q241*H241</f>
        <v>0</v>
      </c>
      <c r="S241" s="210">
        <v>0</v>
      </c>
      <c r="T241" s="211">
        <f>S241*H241</f>
        <v>0</v>
      </c>
      <c r="AR241" s="13" t="s">
        <v>196</v>
      </c>
      <c r="AT241" s="13" t="s">
        <v>339</v>
      </c>
      <c r="AU241" s="13" t="s">
        <v>78</v>
      </c>
      <c r="AY241" s="13" t="s">
        <v>122</v>
      </c>
      <c r="BE241" s="212">
        <f>IF(N241="základní",J241,0)</f>
        <v>0</v>
      </c>
      <c r="BF241" s="212">
        <f>IF(N241="snížená",J241,0)</f>
        <v>0</v>
      </c>
      <c r="BG241" s="212">
        <f>IF(N241="zákl. přenesená",J241,0)</f>
        <v>0</v>
      </c>
      <c r="BH241" s="212">
        <f>IF(N241="sníž. přenesená",J241,0)</f>
        <v>0</v>
      </c>
      <c r="BI241" s="212">
        <f>IF(N241="nulová",J241,0)</f>
        <v>0</v>
      </c>
      <c r="BJ241" s="13" t="s">
        <v>78</v>
      </c>
      <c r="BK241" s="212">
        <f>ROUND(I241*H241,2)</f>
        <v>0</v>
      </c>
      <c r="BL241" s="13" t="s">
        <v>121</v>
      </c>
      <c r="BM241" s="13" t="s">
        <v>1379</v>
      </c>
    </row>
    <row r="242" s="1" customFormat="1" ht="16.5" customHeight="1">
      <c r="B242" s="34"/>
      <c r="C242" s="201" t="s">
        <v>1153</v>
      </c>
      <c r="D242" s="201" t="s">
        <v>124</v>
      </c>
      <c r="E242" s="202" t="s">
        <v>1380</v>
      </c>
      <c r="F242" s="203" t="s">
        <v>1381</v>
      </c>
      <c r="G242" s="204" t="s">
        <v>203</v>
      </c>
      <c r="H242" s="205">
        <v>39</v>
      </c>
      <c r="I242" s="206"/>
      <c r="J242" s="207">
        <f>ROUND(I242*H242,2)</f>
        <v>0</v>
      </c>
      <c r="K242" s="203" t="s">
        <v>1</v>
      </c>
      <c r="L242" s="39"/>
      <c r="M242" s="208" t="s">
        <v>1</v>
      </c>
      <c r="N242" s="209" t="s">
        <v>41</v>
      </c>
      <c r="O242" s="75"/>
      <c r="P242" s="210">
        <f>O242*H242</f>
        <v>0</v>
      </c>
      <c r="Q242" s="210">
        <v>0</v>
      </c>
      <c r="R242" s="210">
        <f>Q242*H242</f>
        <v>0</v>
      </c>
      <c r="S242" s="210">
        <v>0</v>
      </c>
      <c r="T242" s="211">
        <f>S242*H242</f>
        <v>0</v>
      </c>
      <c r="AR242" s="13" t="s">
        <v>121</v>
      </c>
      <c r="AT242" s="13" t="s">
        <v>124</v>
      </c>
      <c r="AU242" s="13" t="s">
        <v>78</v>
      </c>
      <c r="AY242" s="13" t="s">
        <v>122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13" t="s">
        <v>78</v>
      </c>
      <c r="BK242" s="212">
        <f>ROUND(I242*H242,2)</f>
        <v>0</v>
      </c>
      <c r="BL242" s="13" t="s">
        <v>121</v>
      </c>
      <c r="BM242" s="13" t="s">
        <v>1382</v>
      </c>
    </row>
    <row r="243" s="1" customFormat="1" ht="16.5" customHeight="1">
      <c r="B243" s="34"/>
      <c r="C243" s="233" t="s">
        <v>1383</v>
      </c>
      <c r="D243" s="233" t="s">
        <v>339</v>
      </c>
      <c r="E243" s="234" t="s">
        <v>1384</v>
      </c>
      <c r="F243" s="235" t="s">
        <v>1385</v>
      </c>
      <c r="G243" s="236" t="s">
        <v>339</v>
      </c>
      <c r="H243" s="237">
        <v>39</v>
      </c>
      <c r="I243" s="238"/>
      <c r="J243" s="239">
        <f>ROUND(I243*H243,2)</f>
        <v>0</v>
      </c>
      <c r="K243" s="235" t="s">
        <v>1</v>
      </c>
      <c r="L243" s="240"/>
      <c r="M243" s="241" t="s">
        <v>1</v>
      </c>
      <c r="N243" s="242" t="s">
        <v>41</v>
      </c>
      <c r="O243" s="75"/>
      <c r="P243" s="210">
        <f>O243*H243</f>
        <v>0</v>
      </c>
      <c r="Q243" s="210">
        <v>0</v>
      </c>
      <c r="R243" s="210">
        <f>Q243*H243</f>
        <v>0</v>
      </c>
      <c r="S243" s="210">
        <v>0</v>
      </c>
      <c r="T243" s="211">
        <f>S243*H243</f>
        <v>0</v>
      </c>
      <c r="AR243" s="13" t="s">
        <v>196</v>
      </c>
      <c r="AT243" s="13" t="s">
        <v>339</v>
      </c>
      <c r="AU243" s="13" t="s">
        <v>78</v>
      </c>
      <c r="AY243" s="13" t="s">
        <v>122</v>
      </c>
      <c r="BE243" s="212">
        <f>IF(N243="základní",J243,0)</f>
        <v>0</v>
      </c>
      <c r="BF243" s="212">
        <f>IF(N243="snížená",J243,0)</f>
        <v>0</v>
      </c>
      <c r="BG243" s="212">
        <f>IF(N243="zákl. přenesená",J243,0)</f>
        <v>0</v>
      </c>
      <c r="BH243" s="212">
        <f>IF(N243="sníž. přenesená",J243,0)</f>
        <v>0</v>
      </c>
      <c r="BI243" s="212">
        <f>IF(N243="nulová",J243,0)</f>
        <v>0</v>
      </c>
      <c r="BJ243" s="13" t="s">
        <v>78</v>
      </c>
      <c r="BK243" s="212">
        <f>ROUND(I243*H243,2)</f>
        <v>0</v>
      </c>
      <c r="BL243" s="13" t="s">
        <v>121</v>
      </c>
      <c r="BM243" s="13" t="s">
        <v>1386</v>
      </c>
    </row>
    <row r="244" s="1" customFormat="1" ht="16.5" customHeight="1">
      <c r="B244" s="34"/>
      <c r="C244" s="201" t="s">
        <v>1154</v>
      </c>
      <c r="D244" s="201" t="s">
        <v>124</v>
      </c>
      <c r="E244" s="202" t="s">
        <v>1387</v>
      </c>
      <c r="F244" s="203" t="s">
        <v>1388</v>
      </c>
      <c r="G244" s="204" t="s">
        <v>203</v>
      </c>
      <c r="H244" s="205">
        <v>164</v>
      </c>
      <c r="I244" s="206"/>
      <c r="J244" s="207">
        <f>ROUND(I244*H244,2)</f>
        <v>0</v>
      </c>
      <c r="K244" s="203" t="s">
        <v>1</v>
      </c>
      <c r="L244" s="39"/>
      <c r="M244" s="208" t="s">
        <v>1</v>
      </c>
      <c r="N244" s="209" t="s">
        <v>41</v>
      </c>
      <c r="O244" s="75"/>
      <c r="P244" s="210">
        <f>O244*H244</f>
        <v>0</v>
      </c>
      <c r="Q244" s="210">
        <v>0</v>
      </c>
      <c r="R244" s="210">
        <f>Q244*H244</f>
        <v>0</v>
      </c>
      <c r="S244" s="210">
        <v>0</v>
      </c>
      <c r="T244" s="211">
        <f>S244*H244</f>
        <v>0</v>
      </c>
      <c r="AR244" s="13" t="s">
        <v>121</v>
      </c>
      <c r="AT244" s="13" t="s">
        <v>124</v>
      </c>
      <c r="AU244" s="13" t="s">
        <v>78</v>
      </c>
      <c r="AY244" s="13" t="s">
        <v>122</v>
      </c>
      <c r="BE244" s="212">
        <f>IF(N244="základní",J244,0)</f>
        <v>0</v>
      </c>
      <c r="BF244" s="212">
        <f>IF(N244="snížená",J244,0)</f>
        <v>0</v>
      </c>
      <c r="BG244" s="212">
        <f>IF(N244="zákl. přenesená",J244,0)</f>
        <v>0</v>
      </c>
      <c r="BH244" s="212">
        <f>IF(N244="sníž. přenesená",J244,0)</f>
        <v>0</v>
      </c>
      <c r="BI244" s="212">
        <f>IF(N244="nulová",J244,0)</f>
        <v>0</v>
      </c>
      <c r="BJ244" s="13" t="s">
        <v>78</v>
      </c>
      <c r="BK244" s="212">
        <f>ROUND(I244*H244,2)</f>
        <v>0</v>
      </c>
      <c r="BL244" s="13" t="s">
        <v>121</v>
      </c>
      <c r="BM244" s="13" t="s">
        <v>1389</v>
      </c>
    </row>
    <row r="245" s="1" customFormat="1" ht="16.5" customHeight="1">
      <c r="B245" s="34"/>
      <c r="C245" s="233" t="s">
        <v>1390</v>
      </c>
      <c r="D245" s="233" t="s">
        <v>339</v>
      </c>
      <c r="E245" s="234" t="s">
        <v>1391</v>
      </c>
      <c r="F245" s="235" t="s">
        <v>1392</v>
      </c>
      <c r="G245" s="236" t="s">
        <v>339</v>
      </c>
      <c r="H245" s="237">
        <v>164</v>
      </c>
      <c r="I245" s="238"/>
      <c r="J245" s="239">
        <f>ROUND(I245*H245,2)</f>
        <v>0</v>
      </c>
      <c r="K245" s="235" t="s">
        <v>1</v>
      </c>
      <c r="L245" s="240"/>
      <c r="M245" s="241" t="s">
        <v>1</v>
      </c>
      <c r="N245" s="242" t="s">
        <v>41</v>
      </c>
      <c r="O245" s="75"/>
      <c r="P245" s="210">
        <f>O245*H245</f>
        <v>0</v>
      </c>
      <c r="Q245" s="210">
        <v>0</v>
      </c>
      <c r="R245" s="210">
        <f>Q245*H245</f>
        <v>0</v>
      </c>
      <c r="S245" s="210">
        <v>0</v>
      </c>
      <c r="T245" s="211">
        <f>S245*H245</f>
        <v>0</v>
      </c>
      <c r="AR245" s="13" t="s">
        <v>196</v>
      </c>
      <c r="AT245" s="13" t="s">
        <v>339</v>
      </c>
      <c r="AU245" s="13" t="s">
        <v>78</v>
      </c>
      <c r="AY245" s="13" t="s">
        <v>122</v>
      </c>
      <c r="BE245" s="212">
        <f>IF(N245="základní",J245,0)</f>
        <v>0</v>
      </c>
      <c r="BF245" s="212">
        <f>IF(N245="snížená",J245,0)</f>
        <v>0</v>
      </c>
      <c r="BG245" s="212">
        <f>IF(N245="zákl. přenesená",J245,0)</f>
        <v>0</v>
      </c>
      <c r="BH245" s="212">
        <f>IF(N245="sníž. přenesená",J245,0)</f>
        <v>0</v>
      </c>
      <c r="BI245" s="212">
        <f>IF(N245="nulová",J245,0)</f>
        <v>0</v>
      </c>
      <c r="BJ245" s="13" t="s">
        <v>78</v>
      </c>
      <c r="BK245" s="212">
        <f>ROUND(I245*H245,2)</f>
        <v>0</v>
      </c>
      <c r="BL245" s="13" t="s">
        <v>121</v>
      </c>
      <c r="BM245" s="13" t="s">
        <v>1393</v>
      </c>
    </row>
    <row r="246" s="1" customFormat="1" ht="16.5" customHeight="1">
      <c r="B246" s="34"/>
      <c r="C246" s="201" t="s">
        <v>1157</v>
      </c>
      <c r="D246" s="201" t="s">
        <v>124</v>
      </c>
      <c r="E246" s="202" t="s">
        <v>1394</v>
      </c>
      <c r="F246" s="203" t="s">
        <v>1395</v>
      </c>
      <c r="G246" s="204" t="s">
        <v>203</v>
      </c>
      <c r="H246" s="205">
        <v>60</v>
      </c>
      <c r="I246" s="206"/>
      <c r="J246" s="207">
        <f>ROUND(I246*H246,2)</f>
        <v>0</v>
      </c>
      <c r="K246" s="203" t="s">
        <v>1</v>
      </c>
      <c r="L246" s="39"/>
      <c r="M246" s="208" t="s">
        <v>1</v>
      </c>
      <c r="N246" s="209" t="s">
        <v>41</v>
      </c>
      <c r="O246" s="75"/>
      <c r="P246" s="210">
        <f>O246*H246</f>
        <v>0</v>
      </c>
      <c r="Q246" s="210">
        <v>0</v>
      </c>
      <c r="R246" s="210">
        <f>Q246*H246</f>
        <v>0</v>
      </c>
      <c r="S246" s="210">
        <v>0</v>
      </c>
      <c r="T246" s="211">
        <f>S246*H246</f>
        <v>0</v>
      </c>
      <c r="AR246" s="13" t="s">
        <v>121</v>
      </c>
      <c r="AT246" s="13" t="s">
        <v>124</v>
      </c>
      <c r="AU246" s="13" t="s">
        <v>78</v>
      </c>
      <c r="AY246" s="13" t="s">
        <v>122</v>
      </c>
      <c r="BE246" s="212">
        <f>IF(N246="základní",J246,0)</f>
        <v>0</v>
      </c>
      <c r="BF246" s="212">
        <f>IF(N246="snížená",J246,0)</f>
        <v>0</v>
      </c>
      <c r="BG246" s="212">
        <f>IF(N246="zákl. přenesená",J246,0)</f>
        <v>0</v>
      </c>
      <c r="BH246" s="212">
        <f>IF(N246="sníž. přenesená",J246,0)</f>
        <v>0</v>
      </c>
      <c r="BI246" s="212">
        <f>IF(N246="nulová",J246,0)</f>
        <v>0</v>
      </c>
      <c r="BJ246" s="13" t="s">
        <v>78</v>
      </c>
      <c r="BK246" s="212">
        <f>ROUND(I246*H246,2)</f>
        <v>0</v>
      </c>
      <c r="BL246" s="13" t="s">
        <v>121</v>
      </c>
      <c r="BM246" s="13" t="s">
        <v>1396</v>
      </c>
    </row>
    <row r="247" s="1" customFormat="1" ht="16.5" customHeight="1">
      <c r="B247" s="34"/>
      <c r="C247" s="233" t="s">
        <v>1397</v>
      </c>
      <c r="D247" s="233" t="s">
        <v>339</v>
      </c>
      <c r="E247" s="234" t="s">
        <v>1398</v>
      </c>
      <c r="F247" s="235" t="s">
        <v>1399</v>
      </c>
      <c r="G247" s="236" t="s">
        <v>1</v>
      </c>
      <c r="H247" s="237">
        <v>60</v>
      </c>
      <c r="I247" s="238"/>
      <c r="J247" s="239">
        <f>ROUND(I247*H247,2)</f>
        <v>0</v>
      </c>
      <c r="K247" s="235" t="s">
        <v>1</v>
      </c>
      <c r="L247" s="240"/>
      <c r="M247" s="241" t="s">
        <v>1</v>
      </c>
      <c r="N247" s="242" t="s">
        <v>41</v>
      </c>
      <c r="O247" s="75"/>
      <c r="P247" s="210">
        <f>O247*H247</f>
        <v>0</v>
      </c>
      <c r="Q247" s="210">
        <v>0</v>
      </c>
      <c r="R247" s="210">
        <f>Q247*H247</f>
        <v>0</v>
      </c>
      <c r="S247" s="210">
        <v>0</v>
      </c>
      <c r="T247" s="211">
        <f>S247*H247</f>
        <v>0</v>
      </c>
      <c r="AR247" s="13" t="s">
        <v>196</v>
      </c>
      <c r="AT247" s="13" t="s">
        <v>339</v>
      </c>
      <c r="AU247" s="13" t="s">
        <v>78</v>
      </c>
      <c r="AY247" s="13" t="s">
        <v>122</v>
      </c>
      <c r="BE247" s="212">
        <f>IF(N247="základní",J247,0)</f>
        <v>0</v>
      </c>
      <c r="BF247" s="212">
        <f>IF(N247="snížená",J247,0)</f>
        <v>0</v>
      </c>
      <c r="BG247" s="212">
        <f>IF(N247="zákl. přenesená",J247,0)</f>
        <v>0</v>
      </c>
      <c r="BH247" s="212">
        <f>IF(N247="sníž. přenesená",J247,0)</f>
        <v>0</v>
      </c>
      <c r="BI247" s="212">
        <f>IF(N247="nulová",J247,0)</f>
        <v>0</v>
      </c>
      <c r="BJ247" s="13" t="s">
        <v>78</v>
      </c>
      <c r="BK247" s="212">
        <f>ROUND(I247*H247,2)</f>
        <v>0</v>
      </c>
      <c r="BL247" s="13" t="s">
        <v>121</v>
      </c>
      <c r="BM247" s="13" t="s">
        <v>1400</v>
      </c>
    </row>
    <row r="248" s="1" customFormat="1" ht="16.5" customHeight="1">
      <c r="B248" s="34"/>
      <c r="C248" s="201" t="s">
        <v>1160</v>
      </c>
      <c r="D248" s="201" t="s">
        <v>124</v>
      </c>
      <c r="E248" s="202" t="s">
        <v>1401</v>
      </c>
      <c r="F248" s="203" t="s">
        <v>1402</v>
      </c>
      <c r="G248" s="204" t="s">
        <v>995</v>
      </c>
      <c r="H248" s="205">
        <v>1</v>
      </c>
      <c r="I248" s="206"/>
      <c r="J248" s="207">
        <f>ROUND(I248*H248,2)</f>
        <v>0</v>
      </c>
      <c r="K248" s="203" t="s">
        <v>1</v>
      </c>
      <c r="L248" s="39"/>
      <c r="M248" s="208" t="s">
        <v>1</v>
      </c>
      <c r="N248" s="209" t="s">
        <v>41</v>
      </c>
      <c r="O248" s="75"/>
      <c r="P248" s="210">
        <f>O248*H248</f>
        <v>0</v>
      </c>
      <c r="Q248" s="210">
        <v>0</v>
      </c>
      <c r="R248" s="210">
        <f>Q248*H248</f>
        <v>0</v>
      </c>
      <c r="S248" s="210">
        <v>0</v>
      </c>
      <c r="T248" s="211">
        <f>S248*H248</f>
        <v>0</v>
      </c>
      <c r="AR248" s="13" t="s">
        <v>121</v>
      </c>
      <c r="AT248" s="13" t="s">
        <v>124</v>
      </c>
      <c r="AU248" s="13" t="s">
        <v>78</v>
      </c>
      <c r="AY248" s="13" t="s">
        <v>122</v>
      </c>
      <c r="BE248" s="212">
        <f>IF(N248="základní",J248,0)</f>
        <v>0</v>
      </c>
      <c r="BF248" s="212">
        <f>IF(N248="snížená",J248,0)</f>
        <v>0</v>
      </c>
      <c r="BG248" s="212">
        <f>IF(N248="zákl. přenesená",J248,0)</f>
        <v>0</v>
      </c>
      <c r="BH248" s="212">
        <f>IF(N248="sníž. přenesená",J248,0)</f>
        <v>0</v>
      </c>
      <c r="BI248" s="212">
        <f>IF(N248="nulová",J248,0)</f>
        <v>0</v>
      </c>
      <c r="BJ248" s="13" t="s">
        <v>78</v>
      </c>
      <c r="BK248" s="212">
        <f>ROUND(I248*H248,2)</f>
        <v>0</v>
      </c>
      <c r="BL248" s="13" t="s">
        <v>121</v>
      </c>
      <c r="BM248" s="13" t="s">
        <v>1403</v>
      </c>
    </row>
    <row r="249" s="1" customFormat="1" ht="16.5" customHeight="1">
      <c r="B249" s="34"/>
      <c r="C249" s="233" t="s">
        <v>1404</v>
      </c>
      <c r="D249" s="233" t="s">
        <v>339</v>
      </c>
      <c r="E249" s="234" t="s">
        <v>1405</v>
      </c>
      <c r="F249" s="235" t="s">
        <v>1406</v>
      </c>
      <c r="G249" s="236" t="s">
        <v>995</v>
      </c>
      <c r="H249" s="237">
        <v>1</v>
      </c>
      <c r="I249" s="238"/>
      <c r="J249" s="239">
        <f>ROUND(I249*H249,2)</f>
        <v>0</v>
      </c>
      <c r="K249" s="235" t="s">
        <v>1</v>
      </c>
      <c r="L249" s="240"/>
      <c r="M249" s="241" t="s">
        <v>1</v>
      </c>
      <c r="N249" s="242" t="s">
        <v>41</v>
      </c>
      <c r="O249" s="75"/>
      <c r="P249" s="210">
        <f>O249*H249</f>
        <v>0</v>
      </c>
      <c r="Q249" s="210">
        <v>0</v>
      </c>
      <c r="R249" s="210">
        <f>Q249*H249</f>
        <v>0</v>
      </c>
      <c r="S249" s="210">
        <v>0</v>
      </c>
      <c r="T249" s="211">
        <f>S249*H249</f>
        <v>0</v>
      </c>
      <c r="AR249" s="13" t="s">
        <v>196</v>
      </c>
      <c r="AT249" s="13" t="s">
        <v>339</v>
      </c>
      <c r="AU249" s="13" t="s">
        <v>78</v>
      </c>
      <c r="AY249" s="13" t="s">
        <v>122</v>
      </c>
      <c r="BE249" s="212">
        <f>IF(N249="základní",J249,0)</f>
        <v>0</v>
      </c>
      <c r="BF249" s="212">
        <f>IF(N249="snížená",J249,0)</f>
        <v>0</v>
      </c>
      <c r="BG249" s="212">
        <f>IF(N249="zákl. přenesená",J249,0)</f>
        <v>0</v>
      </c>
      <c r="BH249" s="212">
        <f>IF(N249="sníž. přenesená",J249,0)</f>
        <v>0</v>
      </c>
      <c r="BI249" s="212">
        <f>IF(N249="nulová",J249,0)</f>
        <v>0</v>
      </c>
      <c r="BJ249" s="13" t="s">
        <v>78</v>
      </c>
      <c r="BK249" s="212">
        <f>ROUND(I249*H249,2)</f>
        <v>0</v>
      </c>
      <c r="BL249" s="13" t="s">
        <v>121</v>
      </c>
      <c r="BM249" s="13" t="s">
        <v>1407</v>
      </c>
    </row>
    <row r="250" s="1" customFormat="1" ht="16.5" customHeight="1">
      <c r="B250" s="34"/>
      <c r="C250" s="233" t="s">
        <v>1163</v>
      </c>
      <c r="D250" s="233" t="s">
        <v>339</v>
      </c>
      <c r="E250" s="234" t="s">
        <v>1408</v>
      </c>
      <c r="F250" s="235" t="s">
        <v>1409</v>
      </c>
      <c r="G250" s="236" t="s">
        <v>995</v>
      </c>
      <c r="H250" s="237">
        <v>1</v>
      </c>
      <c r="I250" s="238"/>
      <c r="J250" s="239">
        <f>ROUND(I250*H250,2)</f>
        <v>0</v>
      </c>
      <c r="K250" s="235" t="s">
        <v>1</v>
      </c>
      <c r="L250" s="240"/>
      <c r="M250" s="241" t="s">
        <v>1</v>
      </c>
      <c r="N250" s="242" t="s">
        <v>41</v>
      </c>
      <c r="O250" s="75"/>
      <c r="P250" s="210">
        <f>O250*H250</f>
        <v>0</v>
      </c>
      <c r="Q250" s="210">
        <v>0</v>
      </c>
      <c r="R250" s="210">
        <f>Q250*H250</f>
        <v>0</v>
      </c>
      <c r="S250" s="210">
        <v>0</v>
      </c>
      <c r="T250" s="211">
        <f>S250*H250</f>
        <v>0</v>
      </c>
      <c r="AR250" s="13" t="s">
        <v>196</v>
      </c>
      <c r="AT250" s="13" t="s">
        <v>339</v>
      </c>
      <c r="AU250" s="13" t="s">
        <v>78</v>
      </c>
      <c r="AY250" s="13" t="s">
        <v>122</v>
      </c>
      <c r="BE250" s="212">
        <f>IF(N250="základní",J250,0)</f>
        <v>0</v>
      </c>
      <c r="BF250" s="212">
        <f>IF(N250="snížená",J250,0)</f>
        <v>0</v>
      </c>
      <c r="BG250" s="212">
        <f>IF(N250="zákl. přenesená",J250,0)</f>
        <v>0</v>
      </c>
      <c r="BH250" s="212">
        <f>IF(N250="sníž. přenesená",J250,0)</f>
        <v>0</v>
      </c>
      <c r="BI250" s="212">
        <f>IF(N250="nulová",J250,0)</f>
        <v>0</v>
      </c>
      <c r="BJ250" s="13" t="s">
        <v>78</v>
      </c>
      <c r="BK250" s="212">
        <f>ROUND(I250*H250,2)</f>
        <v>0</v>
      </c>
      <c r="BL250" s="13" t="s">
        <v>121</v>
      </c>
      <c r="BM250" s="13" t="s">
        <v>1410</v>
      </c>
    </row>
    <row r="251" s="1" customFormat="1" ht="16.5" customHeight="1">
      <c r="B251" s="34"/>
      <c r="C251" s="201" t="s">
        <v>1411</v>
      </c>
      <c r="D251" s="201" t="s">
        <v>124</v>
      </c>
      <c r="E251" s="202" t="s">
        <v>1412</v>
      </c>
      <c r="F251" s="203" t="s">
        <v>1413</v>
      </c>
      <c r="G251" s="204" t="s">
        <v>995</v>
      </c>
      <c r="H251" s="205">
        <v>1</v>
      </c>
      <c r="I251" s="206"/>
      <c r="J251" s="207">
        <f>ROUND(I251*H251,2)</f>
        <v>0</v>
      </c>
      <c r="K251" s="203" t="s">
        <v>1</v>
      </c>
      <c r="L251" s="39"/>
      <c r="M251" s="208" t="s">
        <v>1</v>
      </c>
      <c r="N251" s="209" t="s">
        <v>41</v>
      </c>
      <c r="O251" s="75"/>
      <c r="P251" s="210">
        <f>O251*H251</f>
        <v>0</v>
      </c>
      <c r="Q251" s="210">
        <v>0</v>
      </c>
      <c r="R251" s="210">
        <f>Q251*H251</f>
        <v>0</v>
      </c>
      <c r="S251" s="210">
        <v>0</v>
      </c>
      <c r="T251" s="211">
        <f>S251*H251</f>
        <v>0</v>
      </c>
      <c r="AR251" s="13" t="s">
        <v>121</v>
      </c>
      <c r="AT251" s="13" t="s">
        <v>124</v>
      </c>
      <c r="AU251" s="13" t="s">
        <v>78</v>
      </c>
      <c r="AY251" s="13" t="s">
        <v>122</v>
      </c>
      <c r="BE251" s="212">
        <f>IF(N251="základní",J251,0)</f>
        <v>0</v>
      </c>
      <c r="BF251" s="212">
        <f>IF(N251="snížená",J251,0)</f>
        <v>0</v>
      </c>
      <c r="BG251" s="212">
        <f>IF(N251="zákl. přenesená",J251,0)</f>
        <v>0</v>
      </c>
      <c r="BH251" s="212">
        <f>IF(N251="sníž. přenesená",J251,0)</f>
        <v>0</v>
      </c>
      <c r="BI251" s="212">
        <f>IF(N251="nulová",J251,0)</f>
        <v>0</v>
      </c>
      <c r="BJ251" s="13" t="s">
        <v>78</v>
      </c>
      <c r="BK251" s="212">
        <f>ROUND(I251*H251,2)</f>
        <v>0</v>
      </c>
      <c r="BL251" s="13" t="s">
        <v>121</v>
      </c>
      <c r="BM251" s="13" t="s">
        <v>1414</v>
      </c>
    </row>
    <row r="252" s="1" customFormat="1" ht="16.5" customHeight="1">
      <c r="B252" s="34"/>
      <c r="C252" s="233" t="s">
        <v>1166</v>
      </c>
      <c r="D252" s="233" t="s">
        <v>339</v>
      </c>
      <c r="E252" s="234" t="s">
        <v>1415</v>
      </c>
      <c r="F252" s="235" t="s">
        <v>1416</v>
      </c>
      <c r="G252" s="236" t="s">
        <v>998</v>
      </c>
      <c r="H252" s="237">
        <v>1</v>
      </c>
      <c r="I252" s="238"/>
      <c r="J252" s="239">
        <f>ROUND(I252*H252,2)</f>
        <v>0</v>
      </c>
      <c r="K252" s="235" t="s">
        <v>1</v>
      </c>
      <c r="L252" s="240"/>
      <c r="M252" s="241" t="s">
        <v>1</v>
      </c>
      <c r="N252" s="242" t="s">
        <v>41</v>
      </c>
      <c r="O252" s="75"/>
      <c r="P252" s="210">
        <f>O252*H252</f>
        <v>0</v>
      </c>
      <c r="Q252" s="210">
        <v>0</v>
      </c>
      <c r="R252" s="210">
        <f>Q252*H252</f>
        <v>0</v>
      </c>
      <c r="S252" s="210">
        <v>0</v>
      </c>
      <c r="T252" s="211">
        <f>S252*H252</f>
        <v>0</v>
      </c>
      <c r="AR252" s="13" t="s">
        <v>196</v>
      </c>
      <c r="AT252" s="13" t="s">
        <v>339</v>
      </c>
      <c r="AU252" s="13" t="s">
        <v>78</v>
      </c>
      <c r="AY252" s="13" t="s">
        <v>122</v>
      </c>
      <c r="BE252" s="212">
        <f>IF(N252="základní",J252,0)</f>
        <v>0</v>
      </c>
      <c r="BF252" s="212">
        <f>IF(N252="snížená",J252,0)</f>
        <v>0</v>
      </c>
      <c r="BG252" s="212">
        <f>IF(N252="zákl. přenesená",J252,0)</f>
        <v>0</v>
      </c>
      <c r="BH252" s="212">
        <f>IF(N252="sníž. přenesená",J252,0)</f>
        <v>0</v>
      </c>
      <c r="BI252" s="212">
        <f>IF(N252="nulová",J252,0)</f>
        <v>0</v>
      </c>
      <c r="BJ252" s="13" t="s">
        <v>78</v>
      </c>
      <c r="BK252" s="212">
        <f>ROUND(I252*H252,2)</f>
        <v>0</v>
      </c>
      <c r="BL252" s="13" t="s">
        <v>121</v>
      </c>
      <c r="BM252" s="13" t="s">
        <v>1417</v>
      </c>
    </row>
    <row r="253" s="1" customFormat="1" ht="16.5" customHeight="1">
      <c r="B253" s="34"/>
      <c r="C253" s="201" t="s">
        <v>1418</v>
      </c>
      <c r="D253" s="201" t="s">
        <v>124</v>
      </c>
      <c r="E253" s="202" t="s">
        <v>1419</v>
      </c>
      <c r="F253" s="203" t="s">
        <v>1420</v>
      </c>
      <c r="G253" s="204" t="s">
        <v>995</v>
      </c>
      <c r="H253" s="205">
        <v>4</v>
      </c>
      <c r="I253" s="206"/>
      <c r="J253" s="207">
        <f>ROUND(I253*H253,2)</f>
        <v>0</v>
      </c>
      <c r="K253" s="203" t="s">
        <v>1</v>
      </c>
      <c r="L253" s="39"/>
      <c r="M253" s="208" t="s">
        <v>1</v>
      </c>
      <c r="N253" s="209" t="s">
        <v>41</v>
      </c>
      <c r="O253" s="75"/>
      <c r="P253" s="210">
        <f>O253*H253</f>
        <v>0</v>
      </c>
      <c r="Q253" s="210">
        <v>0</v>
      </c>
      <c r="R253" s="210">
        <f>Q253*H253</f>
        <v>0</v>
      </c>
      <c r="S253" s="210">
        <v>0</v>
      </c>
      <c r="T253" s="211">
        <f>S253*H253</f>
        <v>0</v>
      </c>
      <c r="AR253" s="13" t="s">
        <v>121</v>
      </c>
      <c r="AT253" s="13" t="s">
        <v>124</v>
      </c>
      <c r="AU253" s="13" t="s">
        <v>78</v>
      </c>
      <c r="AY253" s="13" t="s">
        <v>122</v>
      </c>
      <c r="BE253" s="212">
        <f>IF(N253="základní",J253,0)</f>
        <v>0</v>
      </c>
      <c r="BF253" s="212">
        <f>IF(N253="snížená",J253,0)</f>
        <v>0</v>
      </c>
      <c r="BG253" s="212">
        <f>IF(N253="zákl. přenesená",J253,0)</f>
        <v>0</v>
      </c>
      <c r="BH253" s="212">
        <f>IF(N253="sníž. přenesená",J253,0)</f>
        <v>0</v>
      </c>
      <c r="BI253" s="212">
        <f>IF(N253="nulová",J253,0)</f>
        <v>0</v>
      </c>
      <c r="BJ253" s="13" t="s">
        <v>78</v>
      </c>
      <c r="BK253" s="212">
        <f>ROUND(I253*H253,2)</f>
        <v>0</v>
      </c>
      <c r="BL253" s="13" t="s">
        <v>121</v>
      </c>
      <c r="BM253" s="13" t="s">
        <v>1421</v>
      </c>
    </row>
    <row r="254" s="1" customFormat="1" ht="16.5" customHeight="1">
      <c r="B254" s="34"/>
      <c r="C254" s="233" t="s">
        <v>1169</v>
      </c>
      <c r="D254" s="233" t="s">
        <v>339</v>
      </c>
      <c r="E254" s="234" t="s">
        <v>1422</v>
      </c>
      <c r="F254" s="235" t="s">
        <v>1423</v>
      </c>
      <c r="G254" s="236" t="s">
        <v>995</v>
      </c>
      <c r="H254" s="237">
        <v>4</v>
      </c>
      <c r="I254" s="238"/>
      <c r="J254" s="239">
        <f>ROUND(I254*H254,2)</f>
        <v>0</v>
      </c>
      <c r="K254" s="235" t="s">
        <v>1</v>
      </c>
      <c r="L254" s="240"/>
      <c r="M254" s="241" t="s">
        <v>1</v>
      </c>
      <c r="N254" s="242" t="s">
        <v>41</v>
      </c>
      <c r="O254" s="75"/>
      <c r="P254" s="210">
        <f>O254*H254</f>
        <v>0</v>
      </c>
      <c r="Q254" s="210">
        <v>0</v>
      </c>
      <c r="R254" s="210">
        <f>Q254*H254</f>
        <v>0</v>
      </c>
      <c r="S254" s="210">
        <v>0</v>
      </c>
      <c r="T254" s="211">
        <f>S254*H254</f>
        <v>0</v>
      </c>
      <c r="AR254" s="13" t="s">
        <v>196</v>
      </c>
      <c r="AT254" s="13" t="s">
        <v>339</v>
      </c>
      <c r="AU254" s="13" t="s">
        <v>78</v>
      </c>
      <c r="AY254" s="13" t="s">
        <v>122</v>
      </c>
      <c r="BE254" s="212">
        <f>IF(N254="základní",J254,0)</f>
        <v>0</v>
      </c>
      <c r="BF254" s="212">
        <f>IF(N254="snížená",J254,0)</f>
        <v>0</v>
      </c>
      <c r="BG254" s="212">
        <f>IF(N254="zákl. přenesená",J254,0)</f>
        <v>0</v>
      </c>
      <c r="BH254" s="212">
        <f>IF(N254="sníž. přenesená",J254,0)</f>
        <v>0</v>
      </c>
      <c r="BI254" s="212">
        <f>IF(N254="nulová",J254,0)</f>
        <v>0</v>
      </c>
      <c r="BJ254" s="13" t="s">
        <v>78</v>
      </c>
      <c r="BK254" s="212">
        <f>ROUND(I254*H254,2)</f>
        <v>0</v>
      </c>
      <c r="BL254" s="13" t="s">
        <v>121</v>
      </c>
      <c r="BM254" s="13" t="s">
        <v>1424</v>
      </c>
    </row>
    <row r="255" s="1" customFormat="1" ht="16.5" customHeight="1">
      <c r="B255" s="34"/>
      <c r="C255" s="201" t="s">
        <v>1425</v>
      </c>
      <c r="D255" s="201" t="s">
        <v>124</v>
      </c>
      <c r="E255" s="202" t="s">
        <v>1426</v>
      </c>
      <c r="F255" s="203" t="s">
        <v>1427</v>
      </c>
      <c r="G255" s="204" t="s">
        <v>995</v>
      </c>
      <c r="H255" s="205">
        <v>1</v>
      </c>
      <c r="I255" s="206"/>
      <c r="J255" s="207">
        <f>ROUND(I255*H255,2)</f>
        <v>0</v>
      </c>
      <c r="K255" s="203" t="s">
        <v>1</v>
      </c>
      <c r="L255" s="39"/>
      <c r="M255" s="208" t="s">
        <v>1</v>
      </c>
      <c r="N255" s="209" t="s">
        <v>41</v>
      </c>
      <c r="O255" s="75"/>
      <c r="P255" s="210">
        <f>O255*H255</f>
        <v>0</v>
      </c>
      <c r="Q255" s="210">
        <v>0</v>
      </c>
      <c r="R255" s="210">
        <f>Q255*H255</f>
        <v>0</v>
      </c>
      <c r="S255" s="210">
        <v>0</v>
      </c>
      <c r="T255" s="211">
        <f>S255*H255</f>
        <v>0</v>
      </c>
      <c r="AR255" s="13" t="s">
        <v>121</v>
      </c>
      <c r="AT255" s="13" t="s">
        <v>124</v>
      </c>
      <c r="AU255" s="13" t="s">
        <v>78</v>
      </c>
      <c r="AY255" s="13" t="s">
        <v>122</v>
      </c>
      <c r="BE255" s="212">
        <f>IF(N255="základní",J255,0)</f>
        <v>0</v>
      </c>
      <c r="BF255" s="212">
        <f>IF(N255="snížená",J255,0)</f>
        <v>0</v>
      </c>
      <c r="BG255" s="212">
        <f>IF(N255="zákl. přenesená",J255,0)</f>
        <v>0</v>
      </c>
      <c r="BH255" s="212">
        <f>IF(N255="sníž. přenesená",J255,0)</f>
        <v>0</v>
      </c>
      <c r="BI255" s="212">
        <f>IF(N255="nulová",J255,0)</f>
        <v>0</v>
      </c>
      <c r="BJ255" s="13" t="s">
        <v>78</v>
      </c>
      <c r="BK255" s="212">
        <f>ROUND(I255*H255,2)</f>
        <v>0</v>
      </c>
      <c r="BL255" s="13" t="s">
        <v>121</v>
      </c>
      <c r="BM255" s="13" t="s">
        <v>1428</v>
      </c>
    </row>
    <row r="256" s="1" customFormat="1" ht="16.5" customHeight="1">
      <c r="B256" s="34"/>
      <c r="C256" s="233" t="s">
        <v>1172</v>
      </c>
      <c r="D256" s="233" t="s">
        <v>339</v>
      </c>
      <c r="E256" s="234" t="s">
        <v>1429</v>
      </c>
      <c r="F256" s="235" t="s">
        <v>1430</v>
      </c>
      <c r="G256" s="236" t="s">
        <v>995</v>
      </c>
      <c r="H256" s="237">
        <v>1</v>
      </c>
      <c r="I256" s="238"/>
      <c r="J256" s="239">
        <f>ROUND(I256*H256,2)</f>
        <v>0</v>
      </c>
      <c r="K256" s="235" t="s">
        <v>1</v>
      </c>
      <c r="L256" s="240"/>
      <c r="M256" s="241" t="s">
        <v>1</v>
      </c>
      <c r="N256" s="242" t="s">
        <v>41</v>
      </c>
      <c r="O256" s="75"/>
      <c r="P256" s="210">
        <f>O256*H256</f>
        <v>0</v>
      </c>
      <c r="Q256" s="210">
        <v>0</v>
      </c>
      <c r="R256" s="210">
        <f>Q256*H256</f>
        <v>0</v>
      </c>
      <c r="S256" s="210">
        <v>0</v>
      </c>
      <c r="T256" s="211">
        <f>S256*H256</f>
        <v>0</v>
      </c>
      <c r="AR256" s="13" t="s">
        <v>196</v>
      </c>
      <c r="AT256" s="13" t="s">
        <v>339</v>
      </c>
      <c r="AU256" s="13" t="s">
        <v>78</v>
      </c>
      <c r="AY256" s="13" t="s">
        <v>122</v>
      </c>
      <c r="BE256" s="212">
        <f>IF(N256="základní",J256,0)</f>
        <v>0</v>
      </c>
      <c r="BF256" s="212">
        <f>IF(N256="snížená",J256,0)</f>
        <v>0</v>
      </c>
      <c r="BG256" s="212">
        <f>IF(N256="zákl. přenesená",J256,0)</f>
        <v>0</v>
      </c>
      <c r="BH256" s="212">
        <f>IF(N256="sníž. přenesená",J256,0)</f>
        <v>0</v>
      </c>
      <c r="BI256" s="212">
        <f>IF(N256="nulová",J256,0)</f>
        <v>0</v>
      </c>
      <c r="BJ256" s="13" t="s">
        <v>78</v>
      </c>
      <c r="BK256" s="212">
        <f>ROUND(I256*H256,2)</f>
        <v>0</v>
      </c>
      <c r="BL256" s="13" t="s">
        <v>121</v>
      </c>
      <c r="BM256" s="13" t="s">
        <v>1431</v>
      </c>
    </row>
    <row r="257" s="1" customFormat="1" ht="16.5" customHeight="1">
      <c r="B257" s="34"/>
      <c r="C257" s="201" t="s">
        <v>1432</v>
      </c>
      <c r="D257" s="201" t="s">
        <v>124</v>
      </c>
      <c r="E257" s="202" t="s">
        <v>1433</v>
      </c>
      <c r="F257" s="203" t="s">
        <v>1434</v>
      </c>
      <c r="G257" s="204" t="s">
        <v>995</v>
      </c>
      <c r="H257" s="205">
        <v>4</v>
      </c>
      <c r="I257" s="206"/>
      <c r="J257" s="207">
        <f>ROUND(I257*H257,2)</f>
        <v>0</v>
      </c>
      <c r="K257" s="203" t="s">
        <v>1</v>
      </c>
      <c r="L257" s="39"/>
      <c r="M257" s="208" t="s">
        <v>1</v>
      </c>
      <c r="N257" s="209" t="s">
        <v>41</v>
      </c>
      <c r="O257" s="75"/>
      <c r="P257" s="210">
        <f>O257*H257</f>
        <v>0</v>
      </c>
      <c r="Q257" s="210">
        <v>0</v>
      </c>
      <c r="R257" s="210">
        <f>Q257*H257</f>
        <v>0</v>
      </c>
      <c r="S257" s="210">
        <v>0</v>
      </c>
      <c r="T257" s="211">
        <f>S257*H257</f>
        <v>0</v>
      </c>
      <c r="AR257" s="13" t="s">
        <v>121</v>
      </c>
      <c r="AT257" s="13" t="s">
        <v>124</v>
      </c>
      <c r="AU257" s="13" t="s">
        <v>78</v>
      </c>
      <c r="AY257" s="13" t="s">
        <v>122</v>
      </c>
      <c r="BE257" s="212">
        <f>IF(N257="základní",J257,0)</f>
        <v>0</v>
      </c>
      <c r="BF257" s="212">
        <f>IF(N257="snížená",J257,0)</f>
        <v>0</v>
      </c>
      <c r="BG257" s="212">
        <f>IF(N257="zákl. přenesená",J257,0)</f>
        <v>0</v>
      </c>
      <c r="BH257" s="212">
        <f>IF(N257="sníž. přenesená",J257,0)</f>
        <v>0</v>
      </c>
      <c r="BI257" s="212">
        <f>IF(N257="nulová",J257,0)</f>
        <v>0</v>
      </c>
      <c r="BJ257" s="13" t="s">
        <v>78</v>
      </c>
      <c r="BK257" s="212">
        <f>ROUND(I257*H257,2)</f>
        <v>0</v>
      </c>
      <c r="BL257" s="13" t="s">
        <v>121</v>
      </c>
      <c r="BM257" s="13" t="s">
        <v>1435</v>
      </c>
    </row>
    <row r="258" s="1" customFormat="1" ht="16.5" customHeight="1">
      <c r="B258" s="34"/>
      <c r="C258" s="233" t="s">
        <v>1175</v>
      </c>
      <c r="D258" s="233" t="s">
        <v>339</v>
      </c>
      <c r="E258" s="234" t="s">
        <v>1436</v>
      </c>
      <c r="F258" s="235" t="s">
        <v>1437</v>
      </c>
      <c r="G258" s="236" t="s">
        <v>998</v>
      </c>
      <c r="H258" s="237">
        <v>4</v>
      </c>
      <c r="I258" s="238"/>
      <c r="J258" s="239">
        <f>ROUND(I258*H258,2)</f>
        <v>0</v>
      </c>
      <c r="K258" s="235" t="s">
        <v>1</v>
      </c>
      <c r="L258" s="240"/>
      <c r="M258" s="241" t="s">
        <v>1</v>
      </c>
      <c r="N258" s="242" t="s">
        <v>41</v>
      </c>
      <c r="O258" s="75"/>
      <c r="P258" s="210">
        <f>O258*H258</f>
        <v>0</v>
      </c>
      <c r="Q258" s="210">
        <v>0</v>
      </c>
      <c r="R258" s="210">
        <f>Q258*H258</f>
        <v>0</v>
      </c>
      <c r="S258" s="210">
        <v>0</v>
      </c>
      <c r="T258" s="211">
        <f>S258*H258</f>
        <v>0</v>
      </c>
      <c r="AR258" s="13" t="s">
        <v>196</v>
      </c>
      <c r="AT258" s="13" t="s">
        <v>339</v>
      </c>
      <c r="AU258" s="13" t="s">
        <v>78</v>
      </c>
      <c r="AY258" s="13" t="s">
        <v>122</v>
      </c>
      <c r="BE258" s="212">
        <f>IF(N258="základní",J258,0)</f>
        <v>0</v>
      </c>
      <c r="BF258" s="212">
        <f>IF(N258="snížená",J258,0)</f>
        <v>0</v>
      </c>
      <c r="BG258" s="212">
        <f>IF(N258="zákl. přenesená",J258,0)</f>
        <v>0</v>
      </c>
      <c r="BH258" s="212">
        <f>IF(N258="sníž. přenesená",J258,0)</f>
        <v>0</v>
      </c>
      <c r="BI258" s="212">
        <f>IF(N258="nulová",J258,0)</f>
        <v>0</v>
      </c>
      <c r="BJ258" s="13" t="s">
        <v>78</v>
      </c>
      <c r="BK258" s="212">
        <f>ROUND(I258*H258,2)</f>
        <v>0</v>
      </c>
      <c r="BL258" s="13" t="s">
        <v>121</v>
      </c>
      <c r="BM258" s="13" t="s">
        <v>1438</v>
      </c>
    </row>
    <row r="259" s="1" customFormat="1" ht="16.5" customHeight="1">
      <c r="B259" s="34"/>
      <c r="C259" s="233" t="s">
        <v>1439</v>
      </c>
      <c r="D259" s="233" t="s">
        <v>339</v>
      </c>
      <c r="E259" s="234" t="s">
        <v>1440</v>
      </c>
      <c r="F259" s="235" t="s">
        <v>1441</v>
      </c>
      <c r="G259" s="236" t="s">
        <v>998</v>
      </c>
      <c r="H259" s="237">
        <v>4</v>
      </c>
      <c r="I259" s="238"/>
      <c r="J259" s="239">
        <f>ROUND(I259*H259,2)</f>
        <v>0</v>
      </c>
      <c r="K259" s="235" t="s">
        <v>1</v>
      </c>
      <c r="L259" s="240"/>
      <c r="M259" s="241" t="s">
        <v>1</v>
      </c>
      <c r="N259" s="242" t="s">
        <v>41</v>
      </c>
      <c r="O259" s="75"/>
      <c r="P259" s="210">
        <f>O259*H259</f>
        <v>0</v>
      </c>
      <c r="Q259" s="210">
        <v>0</v>
      </c>
      <c r="R259" s="210">
        <f>Q259*H259</f>
        <v>0</v>
      </c>
      <c r="S259" s="210">
        <v>0</v>
      </c>
      <c r="T259" s="211">
        <f>S259*H259</f>
        <v>0</v>
      </c>
      <c r="AR259" s="13" t="s">
        <v>196</v>
      </c>
      <c r="AT259" s="13" t="s">
        <v>339</v>
      </c>
      <c r="AU259" s="13" t="s">
        <v>78</v>
      </c>
      <c r="AY259" s="13" t="s">
        <v>122</v>
      </c>
      <c r="BE259" s="212">
        <f>IF(N259="základní",J259,0)</f>
        <v>0</v>
      </c>
      <c r="BF259" s="212">
        <f>IF(N259="snížená",J259,0)</f>
        <v>0</v>
      </c>
      <c r="BG259" s="212">
        <f>IF(N259="zákl. přenesená",J259,0)</f>
        <v>0</v>
      </c>
      <c r="BH259" s="212">
        <f>IF(N259="sníž. přenesená",J259,0)</f>
        <v>0</v>
      </c>
      <c r="BI259" s="212">
        <f>IF(N259="nulová",J259,0)</f>
        <v>0</v>
      </c>
      <c r="BJ259" s="13" t="s">
        <v>78</v>
      </c>
      <c r="BK259" s="212">
        <f>ROUND(I259*H259,2)</f>
        <v>0</v>
      </c>
      <c r="BL259" s="13" t="s">
        <v>121</v>
      </c>
      <c r="BM259" s="13" t="s">
        <v>1442</v>
      </c>
    </row>
    <row r="260" s="1" customFormat="1" ht="16.5" customHeight="1">
      <c r="B260" s="34"/>
      <c r="C260" s="233" t="s">
        <v>1178</v>
      </c>
      <c r="D260" s="233" t="s">
        <v>339</v>
      </c>
      <c r="E260" s="234" t="s">
        <v>1095</v>
      </c>
      <c r="F260" s="235" t="s">
        <v>1096</v>
      </c>
      <c r="G260" s="236" t="s">
        <v>998</v>
      </c>
      <c r="H260" s="237">
        <v>4</v>
      </c>
      <c r="I260" s="238"/>
      <c r="J260" s="239">
        <f>ROUND(I260*H260,2)</f>
        <v>0</v>
      </c>
      <c r="K260" s="235" t="s">
        <v>1</v>
      </c>
      <c r="L260" s="240"/>
      <c r="M260" s="241" t="s">
        <v>1</v>
      </c>
      <c r="N260" s="242" t="s">
        <v>41</v>
      </c>
      <c r="O260" s="75"/>
      <c r="P260" s="210">
        <f>O260*H260</f>
        <v>0</v>
      </c>
      <c r="Q260" s="210">
        <v>0</v>
      </c>
      <c r="R260" s="210">
        <f>Q260*H260</f>
        <v>0</v>
      </c>
      <c r="S260" s="210">
        <v>0</v>
      </c>
      <c r="T260" s="211">
        <f>S260*H260</f>
        <v>0</v>
      </c>
      <c r="AR260" s="13" t="s">
        <v>196</v>
      </c>
      <c r="AT260" s="13" t="s">
        <v>339</v>
      </c>
      <c r="AU260" s="13" t="s">
        <v>78</v>
      </c>
      <c r="AY260" s="13" t="s">
        <v>122</v>
      </c>
      <c r="BE260" s="212">
        <f>IF(N260="základní",J260,0)</f>
        <v>0</v>
      </c>
      <c r="BF260" s="212">
        <f>IF(N260="snížená",J260,0)</f>
        <v>0</v>
      </c>
      <c r="BG260" s="212">
        <f>IF(N260="zákl. přenesená",J260,0)</f>
        <v>0</v>
      </c>
      <c r="BH260" s="212">
        <f>IF(N260="sníž. přenesená",J260,0)</f>
        <v>0</v>
      </c>
      <c r="BI260" s="212">
        <f>IF(N260="nulová",J260,0)</f>
        <v>0</v>
      </c>
      <c r="BJ260" s="13" t="s">
        <v>78</v>
      </c>
      <c r="BK260" s="212">
        <f>ROUND(I260*H260,2)</f>
        <v>0</v>
      </c>
      <c r="BL260" s="13" t="s">
        <v>121</v>
      </c>
      <c r="BM260" s="13" t="s">
        <v>1443</v>
      </c>
    </row>
    <row r="261" s="1" customFormat="1" ht="16.5" customHeight="1">
      <c r="B261" s="34"/>
      <c r="C261" s="233" t="s">
        <v>1444</v>
      </c>
      <c r="D261" s="233" t="s">
        <v>339</v>
      </c>
      <c r="E261" s="234" t="s">
        <v>1445</v>
      </c>
      <c r="F261" s="235" t="s">
        <v>1446</v>
      </c>
      <c r="G261" s="236" t="s">
        <v>998</v>
      </c>
      <c r="H261" s="237">
        <v>4</v>
      </c>
      <c r="I261" s="238"/>
      <c r="J261" s="239">
        <f>ROUND(I261*H261,2)</f>
        <v>0</v>
      </c>
      <c r="K261" s="235" t="s">
        <v>1</v>
      </c>
      <c r="L261" s="240"/>
      <c r="M261" s="241" t="s">
        <v>1</v>
      </c>
      <c r="N261" s="242" t="s">
        <v>41</v>
      </c>
      <c r="O261" s="75"/>
      <c r="P261" s="210">
        <f>O261*H261</f>
        <v>0</v>
      </c>
      <c r="Q261" s="210">
        <v>0</v>
      </c>
      <c r="R261" s="210">
        <f>Q261*H261</f>
        <v>0</v>
      </c>
      <c r="S261" s="210">
        <v>0</v>
      </c>
      <c r="T261" s="211">
        <f>S261*H261</f>
        <v>0</v>
      </c>
      <c r="AR261" s="13" t="s">
        <v>196</v>
      </c>
      <c r="AT261" s="13" t="s">
        <v>339</v>
      </c>
      <c r="AU261" s="13" t="s">
        <v>78</v>
      </c>
      <c r="AY261" s="13" t="s">
        <v>122</v>
      </c>
      <c r="BE261" s="212">
        <f>IF(N261="základní",J261,0)</f>
        <v>0</v>
      </c>
      <c r="BF261" s="212">
        <f>IF(N261="snížená",J261,0)</f>
        <v>0</v>
      </c>
      <c r="BG261" s="212">
        <f>IF(N261="zákl. přenesená",J261,0)</f>
        <v>0</v>
      </c>
      <c r="BH261" s="212">
        <f>IF(N261="sníž. přenesená",J261,0)</f>
        <v>0</v>
      </c>
      <c r="BI261" s="212">
        <f>IF(N261="nulová",J261,0)</f>
        <v>0</v>
      </c>
      <c r="BJ261" s="13" t="s">
        <v>78</v>
      </c>
      <c r="BK261" s="212">
        <f>ROUND(I261*H261,2)</f>
        <v>0</v>
      </c>
      <c r="BL261" s="13" t="s">
        <v>121</v>
      </c>
      <c r="BM261" s="13" t="s">
        <v>1447</v>
      </c>
    </row>
    <row r="262" s="1" customFormat="1" ht="16.5" customHeight="1">
      <c r="B262" s="34"/>
      <c r="C262" s="201" t="s">
        <v>1181</v>
      </c>
      <c r="D262" s="201" t="s">
        <v>124</v>
      </c>
      <c r="E262" s="202" t="s">
        <v>1448</v>
      </c>
      <c r="F262" s="203" t="s">
        <v>1449</v>
      </c>
      <c r="G262" s="204" t="s">
        <v>995</v>
      </c>
      <c r="H262" s="205">
        <v>4</v>
      </c>
      <c r="I262" s="206"/>
      <c r="J262" s="207">
        <f>ROUND(I262*H262,2)</f>
        <v>0</v>
      </c>
      <c r="K262" s="203" t="s">
        <v>1</v>
      </c>
      <c r="L262" s="39"/>
      <c r="M262" s="208" t="s">
        <v>1</v>
      </c>
      <c r="N262" s="209" t="s">
        <v>41</v>
      </c>
      <c r="O262" s="75"/>
      <c r="P262" s="210">
        <f>O262*H262</f>
        <v>0</v>
      </c>
      <c r="Q262" s="210">
        <v>0</v>
      </c>
      <c r="R262" s="210">
        <f>Q262*H262</f>
        <v>0</v>
      </c>
      <c r="S262" s="210">
        <v>0</v>
      </c>
      <c r="T262" s="211">
        <f>S262*H262</f>
        <v>0</v>
      </c>
      <c r="AR262" s="13" t="s">
        <v>121</v>
      </c>
      <c r="AT262" s="13" t="s">
        <v>124</v>
      </c>
      <c r="AU262" s="13" t="s">
        <v>78</v>
      </c>
      <c r="AY262" s="13" t="s">
        <v>122</v>
      </c>
      <c r="BE262" s="212">
        <f>IF(N262="základní",J262,0)</f>
        <v>0</v>
      </c>
      <c r="BF262" s="212">
        <f>IF(N262="snížená",J262,0)</f>
        <v>0</v>
      </c>
      <c r="BG262" s="212">
        <f>IF(N262="zákl. přenesená",J262,0)</f>
        <v>0</v>
      </c>
      <c r="BH262" s="212">
        <f>IF(N262="sníž. přenesená",J262,0)</f>
        <v>0</v>
      </c>
      <c r="BI262" s="212">
        <f>IF(N262="nulová",J262,0)</f>
        <v>0</v>
      </c>
      <c r="BJ262" s="13" t="s">
        <v>78</v>
      </c>
      <c r="BK262" s="212">
        <f>ROUND(I262*H262,2)</f>
        <v>0</v>
      </c>
      <c r="BL262" s="13" t="s">
        <v>121</v>
      </c>
      <c r="BM262" s="13" t="s">
        <v>1450</v>
      </c>
    </row>
    <row r="263" s="1" customFormat="1" ht="16.5" customHeight="1">
      <c r="B263" s="34"/>
      <c r="C263" s="233" t="s">
        <v>1451</v>
      </c>
      <c r="D263" s="233" t="s">
        <v>339</v>
      </c>
      <c r="E263" s="234" t="s">
        <v>1452</v>
      </c>
      <c r="F263" s="235" t="s">
        <v>1453</v>
      </c>
      <c r="G263" s="236" t="s">
        <v>998</v>
      </c>
      <c r="H263" s="237">
        <v>8</v>
      </c>
      <c r="I263" s="238"/>
      <c r="J263" s="239">
        <f>ROUND(I263*H263,2)</f>
        <v>0</v>
      </c>
      <c r="K263" s="235" t="s">
        <v>1</v>
      </c>
      <c r="L263" s="240"/>
      <c r="M263" s="241" t="s">
        <v>1</v>
      </c>
      <c r="N263" s="242" t="s">
        <v>41</v>
      </c>
      <c r="O263" s="75"/>
      <c r="P263" s="210">
        <f>O263*H263</f>
        <v>0</v>
      </c>
      <c r="Q263" s="210">
        <v>0</v>
      </c>
      <c r="R263" s="210">
        <f>Q263*H263</f>
        <v>0</v>
      </c>
      <c r="S263" s="210">
        <v>0</v>
      </c>
      <c r="T263" s="211">
        <f>S263*H263</f>
        <v>0</v>
      </c>
      <c r="AR263" s="13" t="s">
        <v>196</v>
      </c>
      <c r="AT263" s="13" t="s">
        <v>339</v>
      </c>
      <c r="AU263" s="13" t="s">
        <v>78</v>
      </c>
      <c r="AY263" s="13" t="s">
        <v>122</v>
      </c>
      <c r="BE263" s="212">
        <f>IF(N263="základní",J263,0)</f>
        <v>0</v>
      </c>
      <c r="BF263" s="212">
        <f>IF(N263="snížená",J263,0)</f>
        <v>0</v>
      </c>
      <c r="BG263" s="212">
        <f>IF(N263="zákl. přenesená",J263,0)</f>
        <v>0</v>
      </c>
      <c r="BH263" s="212">
        <f>IF(N263="sníž. přenesená",J263,0)</f>
        <v>0</v>
      </c>
      <c r="BI263" s="212">
        <f>IF(N263="nulová",J263,0)</f>
        <v>0</v>
      </c>
      <c r="BJ263" s="13" t="s">
        <v>78</v>
      </c>
      <c r="BK263" s="212">
        <f>ROUND(I263*H263,2)</f>
        <v>0</v>
      </c>
      <c r="BL263" s="13" t="s">
        <v>121</v>
      </c>
      <c r="BM263" s="13" t="s">
        <v>1454</v>
      </c>
    </row>
    <row r="264" s="1" customFormat="1" ht="16.5" customHeight="1">
      <c r="B264" s="34"/>
      <c r="C264" s="233" t="s">
        <v>1184</v>
      </c>
      <c r="D264" s="233" t="s">
        <v>339</v>
      </c>
      <c r="E264" s="234" t="s">
        <v>1440</v>
      </c>
      <c r="F264" s="235" t="s">
        <v>1441</v>
      </c>
      <c r="G264" s="236" t="s">
        <v>998</v>
      </c>
      <c r="H264" s="237">
        <v>4</v>
      </c>
      <c r="I264" s="238"/>
      <c r="J264" s="239">
        <f>ROUND(I264*H264,2)</f>
        <v>0</v>
      </c>
      <c r="K264" s="235" t="s">
        <v>1</v>
      </c>
      <c r="L264" s="240"/>
      <c r="M264" s="241" t="s">
        <v>1</v>
      </c>
      <c r="N264" s="242" t="s">
        <v>41</v>
      </c>
      <c r="O264" s="75"/>
      <c r="P264" s="210">
        <f>O264*H264</f>
        <v>0</v>
      </c>
      <c r="Q264" s="210">
        <v>0</v>
      </c>
      <c r="R264" s="210">
        <f>Q264*H264</f>
        <v>0</v>
      </c>
      <c r="S264" s="210">
        <v>0</v>
      </c>
      <c r="T264" s="211">
        <f>S264*H264</f>
        <v>0</v>
      </c>
      <c r="AR264" s="13" t="s">
        <v>196</v>
      </c>
      <c r="AT264" s="13" t="s">
        <v>339</v>
      </c>
      <c r="AU264" s="13" t="s">
        <v>78</v>
      </c>
      <c r="AY264" s="13" t="s">
        <v>122</v>
      </c>
      <c r="BE264" s="212">
        <f>IF(N264="základní",J264,0)</f>
        <v>0</v>
      </c>
      <c r="BF264" s="212">
        <f>IF(N264="snížená",J264,0)</f>
        <v>0</v>
      </c>
      <c r="BG264" s="212">
        <f>IF(N264="zákl. přenesená",J264,0)</f>
        <v>0</v>
      </c>
      <c r="BH264" s="212">
        <f>IF(N264="sníž. přenesená",J264,0)</f>
        <v>0</v>
      </c>
      <c r="BI264" s="212">
        <f>IF(N264="nulová",J264,0)</f>
        <v>0</v>
      </c>
      <c r="BJ264" s="13" t="s">
        <v>78</v>
      </c>
      <c r="BK264" s="212">
        <f>ROUND(I264*H264,2)</f>
        <v>0</v>
      </c>
      <c r="BL264" s="13" t="s">
        <v>121</v>
      </c>
      <c r="BM264" s="13" t="s">
        <v>1455</v>
      </c>
    </row>
    <row r="265" s="1" customFormat="1" ht="16.5" customHeight="1">
      <c r="B265" s="34"/>
      <c r="C265" s="233" t="s">
        <v>1456</v>
      </c>
      <c r="D265" s="233" t="s">
        <v>339</v>
      </c>
      <c r="E265" s="234" t="s">
        <v>1095</v>
      </c>
      <c r="F265" s="235" t="s">
        <v>1096</v>
      </c>
      <c r="G265" s="236" t="s">
        <v>998</v>
      </c>
      <c r="H265" s="237">
        <v>4</v>
      </c>
      <c r="I265" s="238"/>
      <c r="J265" s="239">
        <f>ROUND(I265*H265,2)</f>
        <v>0</v>
      </c>
      <c r="K265" s="235" t="s">
        <v>1</v>
      </c>
      <c r="L265" s="240"/>
      <c r="M265" s="241" t="s">
        <v>1</v>
      </c>
      <c r="N265" s="242" t="s">
        <v>41</v>
      </c>
      <c r="O265" s="75"/>
      <c r="P265" s="210">
        <f>O265*H265</f>
        <v>0</v>
      </c>
      <c r="Q265" s="210">
        <v>0</v>
      </c>
      <c r="R265" s="210">
        <f>Q265*H265</f>
        <v>0</v>
      </c>
      <c r="S265" s="210">
        <v>0</v>
      </c>
      <c r="T265" s="211">
        <f>S265*H265</f>
        <v>0</v>
      </c>
      <c r="AR265" s="13" t="s">
        <v>196</v>
      </c>
      <c r="AT265" s="13" t="s">
        <v>339</v>
      </c>
      <c r="AU265" s="13" t="s">
        <v>78</v>
      </c>
      <c r="AY265" s="13" t="s">
        <v>122</v>
      </c>
      <c r="BE265" s="212">
        <f>IF(N265="základní",J265,0)</f>
        <v>0</v>
      </c>
      <c r="BF265" s="212">
        <f>IF(N265="snížená",J265,0)</f>
        <v>0</v>
      </c>
      <c r="BG265" s="212">
        <f>IF(N265="zákl. přenesená",J265,0)</f>
        <v>0</v>
      </c>
      <c r="BH265" s="212">
        <f>IF(N265="sníž. přenesená",J265,0)</f>
        <v>0</v>
      </c>
      <c r="BI265" s="212">
        <f>IF(N265="nulová",J265,0)</f>
        <v>0</v>
      </c>
      <c r="BJ265" s="13" t="s">
        <v>78</v>
      </c>
      <c r="BK265" s="212">
        <f>ROUND(I265*H265,2)</f>
        <v>0</v>
      </c>
      <c r="BL265" s="13" t="s">
        <v>121</v>
      </c>
      <c r="BM265" s="13" t="s">
        <v>1457</v>
      </c>
    </row>
    <row r="266" s="1" customFormat="1" ht="16.5" customHeight="1">
      <c r="B266" s="34"/>
      <c r="C266" s="233" t="s">
        <v>1187</v>
      </c>
      <c r="D266" s="233" t="s">
        <v>339</v>
      </c>
      <c r="E266" s="234" t="s">
        <v>1458</v>
      </c>
      <c r="F266" s="235" t="s">
        <v>1459</v>
      </c>
      <c r="G266" s="236" t="s">
        <v>998</v>
      </c>
      <c r="H266" s="237">
        <v>4</v>
      </c>
      <c r="I266" s="238"/>
      <c r="J266" s="239">
        <f>ROUND(I266*H266,2)</f>
        <v>0</v>
      </c>
      <c r="K266" s="235" t="s">
        <v>1</v>
      </c>
      <c r="L266" s="240"/>
      <c r="M266" s="241" t="s">
        <v>1</v>
      </c>
      <c r="N266" s="242" t="s">
        <v>41</v>
      </c>
      <c r="O266" s="75"/>
      <c r="P266" s="210">
        <f>O266*H266</f>
        <v>0</v>
      </c>
      <c r="Q266" s="210">
        <v>0</v>
      </c>
      <c r="R266" s="210">
        <f>Q266*H266</f>
        <v>0</v>
      </c>
      <c r="S266" s="210">
        <v>0</v>
      </c>
      <c r="T266" s="211">
        <f>S266*H266</f>
        <v>0</v>
      </c>
      <c r="AR266" s="13" t="s">
        <v>196</v>
      </c>
      <c r="AT266" s="13" t="s">
        <v>339</v>
      </c>
      <c r="AU266" s="13" t="s">
        <v>78</v>
      </c>
      <c r="AY266" s="13" t="s">
        <v>122</v>
      </c>
      <c r="BE266" s="212">
        <f>IF(N266="základní",J266,0)</f>
        <v>0</v>
      </c>
      <c r="BF266" s="212">
        <f>IF(N266="snížená",J266,0)</f>
        <v>0</v>
      </c>
      <c r="BG266" s="212">
        <f>IF(N266="zákl. přenesená",J266,0)</f>
        <v>0</v>
      </c>
      <c r="BH266" s="212">
        <f>IF(N266="sníž. přenesená",J266,0)</f>
        <v>0</v>
      </c>
      <c r="BI266" s="212">
        <f>IF(N266="nulová",J266,0)</f>
        <v>0</v>
      </c>
      <c r="BJ266" s="13" t="s">
        <v>78</v>
      </c>
      <c r="BK266" s="212">
        <f>ROUND(I266*H266,2)</f>
        <v>0</v>
      </c>
      <c r="BL266" s="13" t="s">
        <v>121</v>
      </c>
      <c r="BM266" s="13" t="s">
        <v>1460</v>
      </c>
    </row>
    <row r="267" s="1" customFormat="1" ht="16.5" customHeight="1">
      <c r="B267" s="34"/>
      <c r="C267" s="201" t="s">
        <v>1461</v>
      </c>
      <c r="D267" s="201" t="s">
        <v>124</v>
      </c>
      <c r="E267" s="202" t="s">
        <v>1462</v>
      </c>
      <c r="F267" s="203" t="s">
        <v>1463</v>
      </c>
      <c r="G267" s="204" t="s">
        <v>1</v>
      </c>
      <c r="H267" s="205">
        <v>216491.23000000001</v>
      </c>
      <c r="I267" s="206"/>
      <c r="J267" s="207">
        <f>ROUND(I267*H267,2)</f>
        <v>0</v>
      </c>
      <c r="K267" s="203" t="s">
        <v>1</v>
      </c>
      <c r="L267" s="39"/>
      <c r="M267" s="208" t="s">
        <v>1</v>
      </c>
      <c r="N267" s="209" t="s">
        <v>41</v>
      </c>
      <c r="O267" s="75"/>
      <c r="P267" s="210">
        <f>O267*H267</f>
        <v>0</v>
      </c>
      <c r="Q267" s="210">
        <v>0</v>
      </c>
      <c r="R267" s="210">
        <f>Q267*H267</f>
        <v>0</v>
      </c>
      <c r="S267" s="210">
        <v>0</v>
      </c>
      <c r="T267" s="211">
        <f>S267*H267</f>
        <v>0</v>
      </c>
      <c r="AR267" s="13" t="s">
        <v>121</v>
      </c>
      <c r="AT267" s="13" t="s">
        <v>124</v>
      </c>
      <c r="AU267" s="13" t="s">
        <v>78</v>
      </c>
      <c r="AY267" s="13" t="s">
        <v>122</v>
      </c>
      <c r="BE267" s="212">
        <f>IF(N267="základní",J267,0)</f>
        <v>0</v>
      </c>
      <c r="BF267" s="212">
        <f>IF(N267="snížená",J267,0)</f>
        <v>0</v>
      </c>
      <c r="BG267" s="212">
        <f>IF(N267="zákl. přenesená",J267,0)</f>
        <v>0</v>
      </c>
      <c r="BH267" s="212">
        <f>IF(N267="sníž. přenesená",J267,0)</f>
        <v>0</v>
      </c>
      <c r="BI267" s="212">
        <f>IF(N267="nulová",J267,0)</f>
        <v>0</v>
      </c>
      <c r="BJ267" s="13" t="s">
        <v>78</v>
      </c>
      <c r="BK267" s="212">
        <f>ROUND(I267*H267,2)</f>
        <v>0</v>
      </c>
      <c r="BL267" s="13" t="s">
        <v>121</v>
      </c>
      <c r="BM267" s="13" t="s">
        <v>1464</v>
      </c>
    </row>
    <row r="268" s="1" customFormat="1" ht="16.5" customHeight="1">
      <c r="B268" s="34"/>
      <c r="C268" s="201" t="s">
        <v>1190</v>
      </c>
      <c r="D268" s="201" t="s">
        <v>124</v>
      </c>
      <c r="E268" s="202" t="s">
        <v>1465</v>
      </c>
      <c r="F268" s="203" t="s">
        <v>1466</v>
      </c>
      <c r="G268" s="204" t="s">
        <v>1</v>
      </c>
      <c r="H268" s="205">
        <v>216491.23000000001</v>
      </c>
      <c r="I268" s="206"/>
      <c r="J268" s="207">
        <f>ROUND(I268*H268,2)</f>
        <v>0</v>
      </c>
      <c r="K268" s="203" t="s">
        <v>1</v>
      </c>
      <c r="L268" s="39"/>
      <c r="M268" s="208" t="s">
        <v>1</v>
      </c>
      <c r="N268" s="209" t="s">
        <v>41</v>
      </c>
      <c r="O268" s="75"/>
      <c r="P268" s="210">
        <f>O268*H268</f>
        <v>0</v>
      </c>
      <c r="Q268" s="210">
        <v>0</v>
      </c>
      <c r="R268" s="210">
        <f>Q268*H268</f>
        <v>0</v>
      </c>
      <c r="S268" s="210">
        <v>0</v>
      </c>
      <c r="T268" s="211">
        <f>S268*H268</f>
        <v>0</v>
      </c>
      <c r="AR268" s="13" t="s">
        <v>121</v>
      </c>
      <c r="AT268" s="13" t="s">
        <v>124</v>
      </c>
      <c r="AU268" s="13" t="s">
        <v>78</v>
      </c>
      <c r="AY268" s="13" t="s">
        <v>122</v>
      </c>
      <c r="BE268" s="212">
        <f>IF(N268="základní",J268,0)</f>
        <v>0</v>
      </c>
      <c r="BF268" s="212">
        <f>IF(N268="snížená",J268,0)</f>
        <v>0</v>
      </c>
      <c r="BG268" s="212">
        <f>IF(N268="zákl. přenesená",J268,0)</f>
        <v>0</v>
      </c>
      <c r="BH268" s="212">
        <f>IF(N268="sníž. přenesená",J268,0)</f>
        <v>0</v>
      </c>
      <c r="BI268" s="212">
        <f>IF(N268="nulová",J268,0)</f>
        <v>0</v>
      </c>
      <c r="BJ268" s="13" t="s">
        <v>78</v>
      </c>
      <c r="BK268" s="212">
        <f>ROUND(I268*H268,2)</f>
        <v>0</v>
      </c>
      <c r="BL268" s="13" t="s">
        <v>121</v>
      </c>
      <c r="BM268" s="13" t="s">
        <v>1467</v>
      </c>
    </row>
    <row r="269" s="1" customFormat="1" ht="16.5" customHeight="1">
      <c r="B269" s="34"/>
      <c r="C269" s="201" t="s">
        <v>1468</v>
      </c>
      <c r="D269" s="201" t="s">
        <v>124</v>
      </c>
      <c r="E269" s="202" t="s">
        <v>1469</v>
      </c>
      <c r="F269" s="203" t="s">
        <v>1470</v>
      </c>
      <c r="G269" s="204" t="s">
        <v>1</v>
      </c>
      <c r="H269" s="205">
        <v>57108</v>
      </c>
      <c r="I269" s="206"/>
      <c r="J269" s="207">
        <f>ROUND(I269*H269,2)</f>
        <v>0</v>
      </c>
      <c r="K269" s="203" t="s">
        <v>1</v>
      </c>
      <c r="L269" s="39"/>
      <c r="M269" s="208" t="s">
        <v>1</v>
      </c>
      <c r="N269" s="209" t="s">
        <v>41</v>
      </c>
      <c r="O269" s="75"/>
      <c r="P269" s="210">
        <f>O269*H269</f>
        <v>0</v>
      </c>
      <c r="Q269" s="210">
        <v>0</v>
      </c>
      <c r="R269" s="210">
        <f>Q269*H269</f>
        <v>0</v>
      </c>
      <c r="S269" s="210">
        <v>0</v>
      </c>
      <c r="T269" s="211">
        <f>S269*H269</f>
        <v>0</v>
      </c>
      <c r="AR269" s="13" t="s">
        <v>121</v>
      </c>
      <c r="AT269" s="13" t="s">
        <v>124</v>
      </c>
      <c r="AU269" s="13" t="s">
        <v>78</v>
      </c>
      <c r="AY269" s="13" t="s">
        <v>122</v>
      </c>
      <c r="BE269" s="212">
        <f>IF(N269="základní",J269,0)</f>
        <v>0</v>
      </c>
      <c r="BF269" s="212">
        <f>IF(N269="snížená",J269,0)</f>
        <v>0</v>
      </c>
      <c r="BG269" s="212">
        <f>IF(N269="zákl. přenesená",J269,0)</f>
        <v>0</v>
      </c>
      <c r="BH269" s="212">
        <f>IF(N269="sníž. přenesená",J269,0)</f>
        <v>0</v>
      </c>
      <c r="BI269" s="212">
        <f>IF(N269="nulová",J269,0)</f>
        <v>0</v>
      </c>
      <c r="BJ269" s="13" t="s">
        <v>78</v>
      </c>
      <c r="BK269" s="212">
        <f>ROUND(I269*H269,2)</f>
        <v>0</v>
      </c>
      <c r="BL269" s="13" t="s">
        <v>121</v>
      </c>
      <c r="BM269" s="13" t="s">
        <v>1471</v>
      </c>
    </row>
    <row r="270" s="11" customFormat="1">
      <c r="B270" s="218"/>
      <c r="C270" s="219"/>
      <c r="D270" s="220" t="s">
        <v>176</v>
      </c>
      <c r="E270" s="219"/>
      <c r="F270" s="222" t="s">
        <v>1472</v>
      </c>
      <c r="G270" s="219"/>
      <c r="H270" s="223">
        <v>57108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176</v>
      </c>
      <c r="AU270" s="229" t="s">
        <v>78</v>
      </c>
      <c r="AV270" s="11" t="s">
        <v>80</v>
      </c>
      <c r="AW270" s="11" t="s">
        <v>4</v>
      </c>
      <c r="AX270" s="11" t="s">
        <v>78</v>
      </c>
      <c r="AY270" s="229" t="s">
        <v>122</v>
      </c>
    </row>
    <row r="271" s="10" customFormat="1" ht="25.92" customHeight="1">
      <c r="B271" s="185"/>
      <c r="C271" s="186"/>
      <c r="D271" s="187" t="s">
        <v>69</v>
      </c>
      <c r="E271" s="188" t="s">
        <v>1473</v>
      </c>
      <c r="F271" s="188" t="s">
        <v>1474</v>
      </c>
      <c r="G271" s="186"/>
      <c r="H271" s="186"/>
      <c r="I271" s="189"/>
      <c r="J271" s="190">
        <f>BK271</f>
        <v>0</v>
      </c>
      <c r="K271" s="186"/>
      <c r="L271" s="191"/>
      <c r="M271" s="192"/>
      <c r="N271" s="193"/>
      <c r="O271" s="193"/>
      <c r="P271" s="194">
        <f>P272</f>
        <v>0</v>
      </c>
      <c r="Q271" s="193"/>
      <c r="R271" s="194">
        <f>R272</f>
        <v>0</v>
      </c>
      <c r="S271" s="193"/>
      <c r="T271" s="195">
        <f>T272</f>
        <v>0</v>
      </c>
      <c r="AR271" s="196" t="s">
        <v>78</v>
      </c>
      <c r="AT271" s="197" t="s">
        <v>69</v>
      </c>
      <c r="AU271" s="197" t="s">
        <v>70</v>
      </c>
      <c r="AY271" s="196" t="s">
        <v>122</v>
      </c>
      <c r="BK271" s="198">
        <f>BK272</f>
        <v>0</v>
      </c>
    </row>
    <row r="272" s="1" customFormat="1" ht="16.5" customHeight="1">
      <c r="B272" s="34"/>
      <c r="C272" s="201" t="s">
        <v>1193</v>
      </c>
      <c r="D272" s="201" t="s">
        <v>124</v>
      </c>
      <c r="E272" s="202" t="s">
        <v>1475</v>
      </c>
      <c r="F272" s="203" t="s">
        <v>1476</v>
      </c>
      <c r="G272" s="204" t="s">
        <v>1477</v>
      </c>
      <c r="H272" s="205">
        <v>110</v>
      </c>
      <c r="I272" s="206"/>
      <c r="J272" s="207">
        <f>ROUND(I272*H272,2)</f>
        <v>0</v>
      </c>
      <c r="K272" s="203" t="s">
        <v>1</v>
      </c>
      <c r="L272" s="39"/>
      <c r="M272" s="208" t="s">
        <v>1</v>
      </c>
      <c r="N272" s="209" t="s">
        <v>41</v>
      </c>
      <c r="O272" s="75"/>
      <c r="P272" s="210">
        <f>O272*H272</f>
        <v>0</v>
      </c>
      <c r="Q272" s="210">
        <v>0</v>
      </c>
      <c r="R272" s="210">
        <f>Q272*H272</f>
        <v>0</v>
      </c>
      <c r="S272" s="210">
        <v>0</v>
      </c>
      <c r="T272" s="211">
        <f>S272*H272</f>
        <v>0</v>
      </c>
      <c r="AR272" s="13" t="s">
        <v>121</v>
      </c>
      <c r="AT272" s="13" t="s">
        <v>124</v>
      </c>
      <c r="AU272" s="13" t="s">
        <v>78</v>
      </c>
      <c r="AY272" s="13" t="s">
        <v>122</v>
      </c>
      <c r="BE272" s="212">
        <f>IF(N272="základní",J272,0)</f>
        <v>0</v>
      </c>
      <c r="BF272" s="212">
        <f>IF(N272="snížená",J272,0)</f>
        <v>0</v>
      </c>
      <c r="BG272" s="212">
        <f>IF(N272="zákl. přenesená",J272,0)</f>
        <v>0</v>
      </c>
      <c r="BH272" s="212">
        <f>IF(N272="sníž. přenesená",J272,0)</f>
        <v>0</v>
      </c>
      <c r="BI272" s="212">
        <f>IF(N272="nulová",J272,0)</f>
        <v>0</v>
      </c>
      <c r="BJ272" s="13" t="s">
        <v>78</v>
      </c>
      <c r="BK272" s="212">
        <f>ROUND(I272*H272,2)</f>
        <v>0</v>
      </c>
      <c r="BL272" s="13" t="s">
        <v>121</v>
      </c>
      <c r="BM272" s="13" t="s">
        <v>1478</v>
      </c>
    </row>
    <row r="273" s="10" customFormat="1" ht="25.92" customHeight="1">
      <c r="B273" s="185"/>
      <c r="C273" s="186"/>
      <c r="D273" s="187" t="s">
        <v>69</v>
      </c>
      <c r="E273" s="188" t="s">
        <v>1479</v>
      </c>
      <c r="F273" s="188" t="s">
        <v>1480</v>
      </c>
      <c r="G273" s="186"/>
      <c r="H273" s="186"/>
      <c r="I273" s="189"/>
      <c r="J273" s="190">
        <f>BK273</f>
        <v>0</v>
      </c>
      <c r="K273" s="186"/>
      <c r="L273" s="191"/>
      <c r="M273" s="192"/>
      <c r="N273" s="193"/>
      <c r="O273" s="193"/>
      <c r="P273" s="194">
        <f>SUM(P274:P286)</f>
        <v>0</v>
      </c>
      <c r="Q273" s="193"/>
      <c r="R273" s="194">
        <f>SUM(R274:R286)</f>
        <v>0</v>
      </c>
      <c r="S273" s="193"/>
      <c r="T273" s="195">
        <f>SUM(T274:T286)</f>
        <v>0</v>
      </c>
      <c r="AR273" s="196" t="s">
        <v>78</v>
      </c>
      <c r="AT273" s="197" t="s">
        <v>69</v>
      </c>
      <c r="AU273" s="197" t="s">
        <v>70</v>
      </c>
      <c r="AY273" s="196" t="s">
        <v>122</v>
      </c>
      <c r="BK273" s="198">
        <f>SUM(BK274:BK286)</f>
        <v>0</v>
      </c>
    </row>
    <row r="274" s="1" customFormat="1" ht="16.5" customHeight="1">
      <c r="B274" s="34"/>
      <c r="C274" s="201" t="s">
        <v>1481</v>
      </c>
      <c r="D274" s="201" t="s">
        <v>124</v>
      </c>
      <c r="E274" s="202" t="s">
        <v>1482</v>
      </c>
      <c r="F274" s="203" t="s">
        <v>1483</v>
      </c>
      <c r="G274" s="204" t="s">
        <v>995</v>
      </c>
      <c r="H274" s="205">
        <v>1</v>
      </c>
      <c r="I274" s="206"/>
      <c r="J274" s="207">
        <f>ROUND(I274*H274,2)</f>
        <v>0</v>
      </c>
      <c r="K274" s="203" t="s">
        <v>1</v>
      </c>
      <c r="L274" s="39"/>
      <c r="M274" s="208" t="s">
        <v>1</v>
      </c>
      <c r="N274" s="209" t="s">
        <v>41</v>
      </c>
      <c r="O274" s="75"/>
      <c r="P274" s="210">
        <f>O274*H274</f>
        <v>0</v>
      </c>
      <c r="Q274" s="210">
        <v>0</v>
      </c>
      <c r="R274" s="210">
        <f>Q274*H274</f>
        <v>0</v>
      </c>
      <c r="S274" s="210">
        <v>0</v>
      </c>
      <c r="T274" s="211">
        <f>S274*H274</f>
        <v>0</v>
      </c>
      <c r="AR274" s="13" t="s">
        <v>121</v>
      </c>
      <c r="AT274" s="13" t="s">
        <v>124</v>
      </c>
      <c r="AU274" s="13" t="s">
        <v>78</v>
      </c>
      <c r="AY274" s="13" t="s">
        <v>122</v>
      </c>
      <c r="BE274" s="212">
        <f>IF(N274="základní",J274,0)</f>
        <v>0</v>
      </c>
      <c r="BF274" s="212">
        <f>IF(N274="snížená",J274,0)</f>
        <v>0</v>
      </c>
      <c r="BG274" s="212">
        <f>IF(N274="zákl. přenesená",J274,0)</f>
        <v>0</v>
      </c>
      <c r="BH274" s="212">
        <f>IF(N274="sníž. přenesená",J274,0)</f>
        <v>0</v>
      </c>
      <c r="BI274" s="212">
        <f>IF(N274="nulová",J274,0)</f>
        <v>0</v>
      </c>
      <c r="BJ274" s="13" t="s">
        <v>78</v>
      </c>
      <c r="BK274" s="212">
        <f>ROUND(I274*H274,2)</f>
        <v>0</v>
      </c>
      <c r="BL274" s="13" t="s">
        <v>121</v>
      </c>
      <c r="BM274" s="13" t="s">
        <v>1484</v>
      </c>
    </row>
    <row r="275" s="1" customFormat="1" ht="16.5" customHeight="1">
      <c r="B275" s="34"/>
      <c r="C275" s="201" t="s">
        <v>1196</v>
      </c>
      <c r="D275" s="201" t="s">
        <v>124</v>
      </c>
      <c r="E275" s="202" t="s">
        <v>1485</v>
      </c>
      <c r="F275" s="203" t="s">
        <v>1486</v>
      </c>
      <c r="G275" s="204" t="s">
        <v>995</v>
      </c>
      <c r="H275" s="205">
        <v>3</v>
      </c>
      <c r="I275" s="206"/>
      <c r="J275" s="207">
        <f>ROUND(I275*H275,2)</f>
        <v>0</v>
      </c>
      <c r="K275" s="203" t="s">
        <v>1</v>
      </c>
      <c r="L275" s="39"/>
      <c r="M275" s="208" t="s">
        <v>1</v>
      </c>
      <c r="N275" s="209" t="s">
        <v>41</v>
      </c>
      <c r="O275" s="75"/>
      <c r="P275" s="210">
        <f>O275*H275</f>
        <v>0</v>
      </c>
      <c r="Q275" s="210">
        <v>0</v>
      </c>
      <c r="R275" s="210">
        <f>Q275*H275</f>
        <v>0</v>
      </c>
      <c r="S275" s="210">
        <v>0</v>
      </c>
      <c r="T275" s="211">
        <f>S275*H275</f>
        <v>0</v>
      </c>
      <c r="AR275" s="13" t="s">
        <v>121</v>
      </c>
      <c r="AT275" s="13" t="s">
        <v>124</v>
      </c>
      <c r="AU275" s="13" t="s">
        <v>78</v>
      </c>
      <c r="AY275" s="13" t="s">
        <v>122</v>
      </c>
      <c r="BE275" s="212">
        <f>IF(N275="základní",J275,0)</f>
        <v>0</v>
      </c>
      <c r="BF275" s="212">
        <f>IF(N275="snížená",J275,0)</f>
        <v>0</v>
      </c>
      <c r="BG275" s="212">
        <f>IF(N275="zákl. přenesená",J275,0)</f>
        <v>0</v>
      </c>
      <c r="BH275" s="212">
        <f>IF(N275="sníž. přenesená",J275,0)</f>
        <v>0</v>
      </c>
      <c r="BI275" s="212">
        <f>IF(N275="nulová",J275,0)</f>
        <v>0</v>
      </c>
      <c r="BJ275" s="13" t="s">
        <v>78</v>
      </c>
      <c r="BK275" s="212">
        <f>ROUND(I275*H275,2)</f>
        <v>0</v>
      </c>
      <c r="BL275" s="13" t="s">
        <v>121</v>
      </c>
      <c r="BM275" s="13" t="s">
        <v>1487</v>
      </c>
    </row>
    <row r="276" s="1" customFormat="1" ht="16.5" customHeight="1">
      <c r="B276" s="34"/>
      <c r="C276" s="233" t="s">
        <v>1488</v>
      </c>
      <c r="D276" s="233" t="s">
        <v>339</v>
      </c>
      <c r="E276" s="234" t="s">
        <v>136</v>
      </c>
      <c r="F276" s="235" t="s">
        <v>1489</v>
      </c>
      <c r="G276" s="236" t="s">
        <v>995</v>
      </c>
      <c r="H276" s="237">
        <v>3</v>
      </c>
      <c r="I276" s="238"/>
      <c r="J276" s="239">
        <f>ROUND(I276*H276,2)</f>
        <v>0</v>
      </c>
      <c r="K276" s="235" t="s">
        <v>1</v>
      </c>
      <c r="L276" s="240"/>
      <c r="M276" s="241" t="s">
        <v>1</v>
      </c>
      <c r="N276" s="242" t="s">
        <v>41</v>
      </c>
      <c r="O276" s="75"/>
      <c r="P276" s="210">
        <f>O276*H276</f>
        <v>0</v>
      </c>
      <c r="Q276" s="210">
        <v>0</v>
      </c>
      <c r="R276" s="210">
        <f>Q276*H276</f>
        <v>0</v>
      </c>
      <c r="S276" s="210">
        <v>0</v>
      </c>
      <c r="T276" s="211">
        <f>S276*H276</f>
        <v>0</v>
      </c>
      <c r="AR276" s="13" t="s">
        <v>196</v>
      </c>
      <c r="AT276" s="13" t="s">
        <v>339</v>
      </c>
      <c r="AU276" s="13" t="s">
        <v>78</v>
      </c>
      <c r="AY276" s="13" t="s">
        <v>122</v>
      </c>
      <c r="BE276" s="212">
        <f>IF(N276="základní",J276,0)</f>
        <v>0</v>
      </c>
      <c r="BF276" s="212">
        <f>IF(N276="snížená",J276,0)</f>
        <v>0</v>
      </c>
      <c r="BG276" s="212">
        <f>IF(N276="zákl. přenesená",J276,0)</f>
        <v>0</v>
      </c>
      <c r="BH276" s="212">
        <f>IF(N276="sníž. přenesená",J276,0)</f>
        <v>0</v>
      </c>
      <c r="BI276" s="212">
        <f>IF(N276="nulová",J276,0)</f>
        <v>0</v>
      </c>
      <c r="BJ276" s="13" t="s">
        <v>78</v>
      </c>
      <c r="BK276" s="212">
        <f>ROUND(I276*H276,2)</f>
        <v>0</v>
      </c>
      <c r="BL276" s="13" t="s">
        <v>121</v>
      </c>
      <c r="BM276" s="13" t="s">
        <v>1490</v>
      </c>
    </row>
    <row r="277" s="1" customFormat="1" ht="16.5" customHeight="1">
      <c r="B277" s="34"/>
      <c r="C277" s="233" t="s">
        <v>1199</v>
      </c>
      <c r="D277" s="233" t="s">
        <v>339</v>
      </c>
      <c r="E277" s="234" t="s">
        <v>140</v>
      </c>
      <c r="F277" s="235" t="s">
        <v>1491</v>
      </c>
      <c r="G277" s="236" t="s">
        <v>995</v>
      </c>
      <c r="H277" s="237">
        <v>3</v>
      </c>
      <c r="I277" s="238"/>
      <c r="J277" s="239">
        <f>ROUND(I277*H277,2)</f>
        <v>0</v>
      </c>
      <c r="K277" s="235" t="s">
        <v>1</v>
      </c>
      <c r="L277" s="240"/>
      <c r="M277" s="241" t="s">
        <v>1</v>
      </c>
      <c r="N277" s="242" t="s">
        <v>41</v>
      </c>
      <c r="O277" s="75"/>
      <c r="P277" s="210">
        <f>O277*H277</f>
        <v>0</v>
      </c>
      <c r="Q277" s="210">
        <v>0</v>
      </c>
      <c r="R277" s="210">
        <f>Q277*H277</f>
        <v>0</v>
      </c>
      <c r="S277" s="210">
        <v>0</v>
      </c>
      <c r="T277" s="211">
        <f>S277*H277</f>
        <v>0</v>
      </c>
      <c r="AR277" s="13" t="s">
        <v>196</v>
      </c>
      <c r="AT277" s="13" t="s">
        <v>339</v>
      </c>
      <c r="AU277" s="13" t="s">
        <v>78</v>
      </c>
      <c r="AY277" s="13" t="s">
        <v>122</v>
      </c>
      <c r="BE277" s="212">
        <f>IF(N277="základní",J277,0)</f>
        <v>0</v>
      </c>
      <c r="BF277" s="212">
        <f>IF(N277="snížená",J277,0)</f>
        <v>0</v>
      </c>
      <c r="BG277" s="212">
        <f>IF(N277="zákl. přenesená",J277,0)</f>
        <v>0</v>
      </c>
      <c r="BH277" s="212">
        <f>IF(N277="sníž. přenesená",J277,0)</f>
        <v>0</v>
      </c>
      <c r="BI277" s="212">
        <f>IF(N277="nulová",J277,0)</f>
        <v>0</v>
      </c>
      <c r="BJ277" s="13" t="s">
        <v>78</v>
      </c>
      <c r="BK277" s="212">
        <f>ROUND(I277*H277,2)</f>
        <v>0</v>
      </c>
      <c r="BL277" s="13" t="s">
        <v>121</v>
      </c>
      <c r="BM277" s="13" t="s">
        <v>1492</v>
      </c>
    </row>
    <row r="278" s="1" customFormat="1" ht="16.5" customHeight="1">
      <c r="B278" s="34"/>
      <c r="C278" s="201" t="s">
        <v>1493</v>
      </c>
      <c r="D278" s="201" t="s">
        <v>124</v>
      </c>
      <c r="E278" s="202" t="s">
        <v>1494</v>
      </c>
      <c r="F278" s="203" t="s">
        <v>1495</v>
      </c>
      <c r="G278" s="204" t="s">
        <v>995</v>
      </c>
      <c r="H278" s="205">
        <v>11</v>
      </c>
      <c r="I278" s="206"/>
      <c r="J278" s="207">
        <f>ROUND(I278*H278,2)</f>
        <v>0</v>
      </c>
      <c r="K278" s="203" t="s">
        <v>1</v>
      </c>
      <c r="L278" s="39"/>
      <c r="M278" s="208" t="s">
        <v>1</v>
      </c>
      <c r="N278" s="209" t="s">
        <v>41</v>
      </c>
      <c r="O278" s="75"/>
      <c r="P278" s="210">
        <f>O278*H278</f>
        <v>0</v>
      </c>
      <c r="Q278" s="210">
        <v>0</v>
      </c>
      <c r="R278" s="210">
        <f>Q278*H278</f>
        <v>0</v>
      </c>
      <c r="S278" s="210">
        <v>0</v>
      </c>
      <c r="T278" s="211">
        <f>S278*H278</f>
        <v>0</v>
      </c>
      <c r="AR278" s="13" t="s">
        <v>121</v>
      </c>
      <c r="AT278" s="13" t="s">
        <v>124</v>
      </c>
      <c r="AU278" s="13" t="s">
        <v>78</v>
      </c>
      <c r="AY278" s="13" t="s">
        <v>122</v>
      </c>
      <c r="BE278" s="212">
        <f>IF(N278="základní",J278,0)</f>
        <v>0</v>
      </c>
      <c r="BF278" s="212">
        <f>IF(N278="snížená",J278,0)</f>
        <v>0</v>
      </c>
      <c r="BG278" s="212">
        <f>IF(N278="zákl. přenesená",J278,0)</f>
        <v>0</v>
      </c>
      <c r="BH278" s="212">
        <f>IF(N278="sníž. přenesená",J278,0)</f>
        <v>0</v>
      </c>
      <c r="BI278" s="212">
        <f>IF(N278="nulová",J278,0)</f>
        <v>0</v>
      </c>
      <c r="BJ278" s="13" t="s">
        <v>78</v>
      </c>
      <c r="BK278" s="212">
        <f>ROUND(I278*H278,2)</f>
        <v>0</v>
      </c>
      <c r="BL278" s="13" t="s">
        <v>121</v>
      </c>
      <c r="BM278" s="13" t="s">
        <v>1496</v>
      </c>
    </row>
    <row r="279" s="1" customFormat="1" ht="16.5" customHeight="1">
      <c r="B279" s="34"/>
      <c r="C279" s="233" t="s">
        <v>1202</v>
      </c>
      <c r="D279" s="233" t="s">
        <v>339</v>
      </c>
      <c r="E279" s="234" t="s">
        <v>78</v>
      </c>
      <c r="F279" s="235" t="s">
        <v>1497</v>
      </c>
      <c r="G279" s="236" t="s">
        <v>995</v>
      </c>
      <c r="H279" s="237">
        <v>11</v>
      </c>
      <c r="I279" s="238"/>
      <c r="J279" s="239">
        <f>ROUND(I279*H279,2)</f>
        <v>0</v>
      </c>
      <c r="K279" s="235" t="s">
        <v>1</v>
      </c>
      <c r="L279" s="240"/>
      <c r="M279" s="241" t="s">
        <v>1</v>
      </c>
      <c r="N279" s="242" t="s">
        <v>41</v>
      </c>
      <c r="O279" s="75"/>
      <c r="P279" s="210">
        <f>O279*H279</f>
        <v>0</v>
      </c>
      <c r="Q279" s="210">
        <v>0</v>
      </c>
      <c r="R279" s="210">
        <f>Q279*H279</f>
        <v>0</v>
      </c>
      <c r="S279" s="210">
        <v>0</v>
      </c>
      <c r="T279" s="211">
        <f>S279*H279</f>
        <v>0</v>
      </c>
      <c r="AR279" s="13" t="s">
        <v>196</v>
      </c>
      <c r="AT279" s="13" t="s">
        <v>339</v>
      </c>
      <c r="AU279" s="13" t="s">
        <v>78</v>
      </c>
      <c r="AY279" s="13" t="s">
        <v>122</v>
      </c>
      <c r="BE279" s="212">
        <f>IF(N279="základní",J279,0)</f>
        <v>0</v>
      </c>
      <c r="BF279" s="212">
        <f>IF(N279="snížená",J279,0)</f>
        <v>0</v>
      </c>
      <c r="BG279" s="212">
        <f>IF(N279="zákl. přenesená",J279,0)</f>
        <v>0</v>
      </c>
      <c r="BH279" s="212">
        <f>IF(N279="sníž. přenesená",J279,0)</f>
        <v>0</v>
      </c>
      <c r="BI279" s="212">
        <f>IF(N279="nulová",J279,0)</f>
        <v>0</v>
      </c>
      <c r="BJ279" s="13" t="s">
        <v>78</v>
      </c>
      <c r="BK279" s="212">
        <f>ROUND(I279*H279,2)</f>
        <v>0</v>
      </c>
      <c r="BL279" s="13" t="s">
        <v>121</v>
      </c>
      <c r="BM279" s="13" t="s">
        <v>1498</v>
      </c>
    </row>
    <row r="280" s="1" customFormat="1" ht="16.5" customHeight="1">
      <c r="B280" s="34"/>
      <c r="C280" s="201" t="s">
        <v>1499</v>
      </c>
      <c r="D280" s="201" t="s">
        <v>124</v>
      </c>
      <c r="E280" s="202" t="s">
        <v>1500</v>
      </c>
      <c r="F280" s="203" t="s">
        <v>1501</v>
      </c>
      <c r="G280" s="204" t="s">
        <v>995</v>
      </c>
      <c r="H280" s="205">
        <v>1</v>
      </c>
      <c r="I280" s="206"/>
      <c r="J280" s="207">
        <f>ROUND(I280*H280,2)</f>
        <v>0</v>
      </c>
      <c r="K280" s="203" t="s">
        <v>1</v>
      </c>
      <c r="L280" s="39"/>
      <c r="M280" s="208" t="s">
        <v>1</v>
      </c>
      <c r="N280" s="209" t="s">
        <v>41</v>
      </c>
      <c r="O280" s="75"/>
      <c r="P280" s="210">
        <f>O280*H280</f>
        <v>0</v>
      </c>
      <c r="Q280" s="210">
        <v>0</v>
      </c>
      <c r="R280" s="210">
        <f>Q280*H280</f>
        <v>0</v>
      </c>
      <c r="S280" s="210">
        <v>0</v>
      </c>
      <c r="T280" s="211">
        <f>S280*H280</f>
        <v>0</v>
      </c>
      <c r="AR280" s="13" t="s">
        <v>121</v>
      </c>
      <c r="AT280" s="13" t="s">
        <v>124</v>
      </c>
      <c r="AU280" s="13" t="s">
        <v>78</v>
      </c>
      <c r="AY280" s="13" t="s">
        <v>122</v>
      </c>
      <c r="BE280" s="212">
        <f>IF(N280="základní",J280,0)</f>
        <v>0</v>
      </c>
      <c r="BF280" s="212">
        <f>IF(N280="snížená",J280,0)</f>
        <v>0</v>
      </c>
      <c r="BG280" s="212">
        <f>IF(N280="zákl. přenesená",J280,0)</f>
        <v>0</v>
      </c>
      <c r="BH280" s="212">
        <f>IF(N280="sníž. přenesená",J280,0)</f>
        <v>0</v>
      </c>
      <c r="BI280" s="212">
        <f>IF(N280="nulová",J280,0)</f>
        <v>0</v>
      </c>
      <c r="BJ280" s="13" t="s">
        <v>78</v>
      </c>
      <c r="BK280" s="212">
        <f>ROUND(I280*H280,2)</f>
        <v>0</v>
      </c>
      <c r="BL280" s="13" t="s">
        <v>121</v>
      </c>
      <c r="BM280" s="13" t="s">
        <v>1502</v>
      </c>
    </row>
    <row r="281" s="1" customFormat="1" ht="16.5" customHeight="1">
      <c r="B281" s="34"/>
      <c r="C281" s="233" t="s">
        <v>1205</v>
      </c>
      <c r="D281" s="233" t="s">
        <v>339</v>
      </c>
      <c r="E281" s="234" t="s">
        <v>1503</v>
      </c>
      <c r="F281" s="235" t="s">
        <v>1504</v>
      </c>
      <c r="G281" s="236" t="s">
        <v>995</v>
      </c>
      <c r="H281" s="237">
        <v>1</v>
      </c>
      <c r="I281" s="238"/>
      <c r="J281" s="239">
        <f>ROUND(I281*H281,2)</f>
        <v>0</v>
      </c>
      <c r="K281" s="235" t="s">
        <v>1</v>
      </c>
      <c r="L281" s="240"/>
      <c r="M281" s="241" t="s">
        <v>1</v>
      </c>
      <c r="N281" s="242" t="s">
        <v>41</v>
      </c>
      <c r="O281" s="75"/>
      <c r="P281" s="210">
        <f>O281*H281</f>
        <v>0</v>
      </c>
      <c r="Q281" s="210">
        <v>0</v>
      </c>
      <c r="R281" s="210">
        <f>Q281*H281</f>
        <v>0</v>
      </c>
      <c r="S281" s="210">
        <v>0</v>
      </c>
      <c r="T281" s="211">
        <f>S281*H281</f>
        <v>0</v>
      </c>
      <c r="AR281" s="13" t="s">
        <v>196</v>
      </c>
      <c r="AT281" s="13" t="s">
        <v>339</v>
      </c>
      <c r="AU281" s="13" t="s">
        <v>78</v>
      </c>
      <c r="AY281" s="13" t="s">
        <v>122</v>
      </c>
      <c r="BE281" s="212">
        <f>IF(N281="základní",J281,0)</f>
        <v>0</v>
      </c>
      <c r="BF281" s="212">
        <f>IF(N281="snížená",J281,0)</f>
        <v>0</v>
      </c>
      <c r="BG281" s="212">
        <f>IF(N281="zákl. přenesená",J281,0)</f>
        <v>0</v>
      </c>
      <c r="BH281" s="212">
        <f>IF(N281="sníž. přenesená",J281,0)</f>
        <v>0</v>
      </c>
      <c r="BI281" s="212">
        <f>IF(N281="nulová",J281,0)</f>
        <v>0</v>
      </c>
      <c r="BJ281" s="13" t="s">
        <v>78</v>
      </c>
      <c r="BK281" s="212">
        <f>ROUND(I281*H281,2)</f>
        <v>0</v>
      </c>
      <c r="BL281" s="13" t="s">
        <v>121</v>
      </c>
      <c r="BM281" s="13" t="s">
        <v>1505</v>
      </c>
    </row>
    <row r="282" s="1" customFormat="1" ht="16.5" customHeight="1">
      <c r="B282" s="34"/>
      <c r="C282" s="201" t="s">
        <v>1506</v>
      </c>
      <c r="D282" s="201" t="s">
        <v>124</v>
      </c>
      <c r="E282" s="202" t="s">
        <v>1507</v>
      </c>
      <c r="F282" s="203" t="s">
        <v>1508</v>
      </c>
      <c r="G282" s="204" t="s">
        <v>995</v>
      </c>
      <c r="H282" s="205">
        <v>1</v>
      </c>
      <c r="I282" s="206"/>
      <c r="J282" s="207">
        <f>ROUND(I282*H282,2)</f>
        <v>0</v>
      </c>
      <c r="K282" s="203" t="s">
        <v>1</v>
      </c>
      <c r="L282" s="39"/>
      <c r="M282" s="208" t="s">
        <v>1</v>
      </c>
      <c r="N282" s="209" t="s">
        <v>41</v>
      </c>
      <c r="O282" s="75"/>
      <c r="P282" s="210">
        <f>O282*H282</f>
        <v>0</v>
      </c>
      <c r="Q282" s="210">
        <v>0</v>
      </c>
      <c r="R282" s="210">
        <f>Q282*H282</f>
        <v>0</v>
      </c>
      <c r="S282" s="210">
        <v>0</v>
      </c>
      <c r="T282" s="211">
        <f>S282*H282</f>
        <v>0</v>
      </c>
      <c r="AR282" s="13" t="s">
        <v>121</v>
      </c>
      <c r="AT282" s="13" t="s">
        <v>124</v>
      </c>
      <c r="AU282" s="13" t="s">
        <v>78</v>
      </c>
      <c r="AY282" s="13" t="s">
        <v>122</v>
      </c>
      <c r="BE282" s="212">
        <f>IF(N282="základní",J282,0)</f>
        <v>0</v>
      </c>
      <c r="BF282" s="212">
        <f>IF(N282="snížená",J282,0)</f>
        <v>0</v>
      </c>
      <c r="BG282" s="212">
        <f>IF(N282="zákl. přenesená",J282,0)</f>
        <v>0</v>
      </c>
      <c r="BH282" s="212">
        <f>IF(N282="sníž. přenesená",J282,0)</f>
        <v>0</v>
      </c>
      <c r="BI282" s="212">
        <f>IF(N282="nulová",J282,0)</f>
        <v>0</v>
      </c>
      <c r="BJ282" s="13" t="s">
        <v>78</v>
      </c>
      <c r="BK282" s="212">
        <f>ROUND(I282*H282,2)</f>
        <v>0</v>
      </c>
      <c r="BL282" s="13" t="s">
        <v>121</v>
      </c>
      <c r="BM282" s="13" t="s">
        <v>1509</v>
      </c>
    </row>
    <row r="283" s="1" customFormat="1" ht="16.5" customHeight="1">
      <c r="B283" s="34"/>
      <c r="C283" s="201" t="s">
        <v>1206</v>
      </c>
      <c r="D283" s="201" t="s">
        <v>124</v>
      </c>
      <c r="E283" s="202" t="s">
        <v>1510</v>
      </c>
      <c r="F283" s="203" t="s">
        <v>1511</v>
      </c>
      <c r="G283" s="204" t="s">
        <v>995</v>
      </c>
      <c r="H283" s="205">
        <v>1</v>
      </c>
      <c r="I283" s="206"/>
      <c r="J283" s="207">
        <f>ROUND(I283*H283,2)</f>
        <v>0</v>
      </c>
      <c r="K283" s="203" t="s">
        <v>1</v>
      </c>
      <c r="L283" s="39"/>
      <c r="M283" s="208" t="s">
        <v>1</v>
      </c>
      <c r="N283" s="209" t="s">
        <v>41</v>
      </c>
      <c r="O283" s="75"/>
      <c r="P283" s="210">
        <f>O283*H283</f>
        <v>0</v>
      </c>
      <c r="Q283" s="210">
        <v>0</v>
      </c>
      <c r="R283" s="210">
        <f>Q283*H283</f>
        <v>0</v>
      </c>
      <c r="S283" s="210">
        <v>0</v>
      </c>
      <c r="T283" s="211">
        <f>S283*H283</f>
        <v>0</v>
      </c>
      <c r="AR283" s="13" t="s">
        <v>121</v>
      </c>
      <c r="AT283" s="13" t="s">
        <v>124</v>
      </c>
      <c r="AU283" s="13" t="s">
        <v>78</v>
      </c>
      <c r="AY283" s="13" t="s">
        <v>122</v>
      </c>
      <c r="BE283" s="212">
        <f>IF(N283="základní",J283,0)</f>
        <v>0</v>
      </c>
      <c r="BF283" s="212">
        <f>IF(N283="snížená",J283,0)</f>
        <v>0</v>
      </c>
      <c r="BG283" s="212">
        <f>IF(N283="zákl. přenesená",J283,0)</f>
        <v>0</v>
      </c>
      <c r="BH283" s="212">
        <f>IF(N283="sníž. přenesená",J283,0)</f>
        <v>0</v>
      </c>
      <c r="BI283" s="212">
        <f>IF(N283="nulová",J283,0)</f>
        <v>0</v>
      </c>
      <c r="BJ283" s="13" t="s">
        <v>78</v>
      </c>
      <c r="BK283" s="212">
        <f>ROUND(I283*H283,2)</f>
        <v>0</v>
      </c>
      <c r="BL283" s="13" t="s">
        <v>121</v>
      </c>
      <c r="BM283" s="13" t="s">
        <v>1512</v>
      </c>
    </row>
    <row r="284" s="1" customFormat="1" ht="16.5" customHeight="1">
      <c r="B284" s="34"/>
      <c r="C284" s="233" t="s">
        <v>1513</v>
      </c>
      <c r="D284" s="233" t="s">
        <v>339</v>
      </c>
      <c r="E284" s="234" t="s">
        <v>170</v>
      </c>
      <c r="F284" s="235" t="s">
        <v>1514</v>
      </c>
      <c r="G284" s="236" t="s">
        <v>995</v>
      </c>
      <c r="H284" s="237">
        <v>1</v>
      </c>
      <c r="I284" s="238"/>
      <c r="J284" s="239">
        <f>ROUND(I284*H284,2)</f>
        <v>0</v>
      </c>
      <c r="K284" s="235" t="s">
        <v>1</v>
      </c>
      <c r="L284" s="240"/>
      <c r="M284" s="241" t="s">
        <v>1</v>
      </c>
      <c r="N284" s="242" t="s">
        <v>41</v>
      </c>
      <c r="O284" s="75"/>
      <c r="P284" s="210">
        <f>O284*H284</f>
        <v>0</v>
      </c>
      <c r="Q284" s="210">
        <v>0</v>
      </c>
      <c r="R284" s="210">
        <f>Q284*H284</f>
        <v>0</v>
      </c>
      <c r="S284" s="210">
        <v>0</v>
      </c>
      <c r="T284" s="211">
        <f>S284*H284</f>
        <v>0</v>
      </c>
      <c r="AR284" s="13" t="s">
        <v>196</v>
      </c>
      <c r="AT284" s="13" t="s">
        <v>339</v>
      </c>
      <c r="AU284" s="13" t="s">
        <v>78</v>
      </c>
      <c r="AY284" s="13" t="s">
        <v>122</v>
      </c>
      <c r="BE284" s="212">
        <f>IF(N284="základní",J284,0)</f>
        <v>0</v>
      </c>
      <c r="BF284" s="212">
        <f>IF(N284="snížená",J284,0)</f>
        <v>0</v>
      </c>
      <c r="BG284" s="212">
        <f>IF(N284="zákl. přenesená",J284,0)</f>
        <v>0</v>
      </c>
      <c r="BH284" s="212">
        <f>IF(N284="sníž. přenesená",J284,0)</f>
        <v>0</v>
      </c>
      <c r="BI284" s="212">
        <f>IF(N284="nulová",J284,0)</f>
        <v>0</v>
      </c>
      <c r="BJ284" s="13" t="s">
        <v>78</v>
      </c>
      <c r="BK284" s="212">
        <f>ROUND(I284*H284,2)</f>
        <v>0</v>
      </c>
      <c r="BL284" s="13" t="s">
        <v>121</v>
      </c>
      <c r="BM284" s="13" t="s">
        <v>1515</v>
      </c>
    </row>
    <row r="285" s="1" customFormat="1" ht="16.5" customHeight="1">
      <c r="B285" s="34"/>
      <c r="C285" s="201" t="s">
        <v>1209</v>
      </c>
      <c r="D285" s="201" t="s">
        <v>124</v>
      </c>
      <c r="E285" s="202" t="s">
        <v>1462</v>
      </c>
      <c r="F285" s="203" t="s">
        <v>1463</v>
      </c>
      <c r="G285" s="204" t="s">
        <v>1</v>
      </c>
      <c r="H285" s="205">
        <v>12058</v>
      </c>
      <c r="I285" s="206"/>
      <c r="J285" s="207">
        <f>ROUND(I285*H285,2)</f>
        <v>0</v>
      </c>
      <c r="K285" s="203" t="s">
        <v>1</v>
      </c>
      <c r="L285" s="39"/>
      <c r="M285" s="208" t="s">
        <v>1</v>
      </c>
      <c r="N285" s="209" t="s">
        <v>41</v>
      </c>
      <c r="O285" s="75"/>
      <c r="P285" s="210">
        <f>O285*H285</f>
        <v>0</v>
      </c>
      <c r="Q285" s="210">
        <v>0</v>
      </c>
      <c r="R285" s="210">
        <f>Q285*H285</f>
        <v>0</v>
      </c>
      <c r="S285" s="210">
        <v>0</v>
      </c>
      <c r="T285" s="211">
        <f>S285*H285</f>
        <v>0</v>
      </c>
      <c r="AR285" s="13" t="s">
        <v>121</v>
      </c>
      <c r="AT285" s="13" t="s">
        <v>124</v>
      </c>
      <c r="AU285" s="13" t="s">
        <v>78</v>
      </c>
      <c r="AY285" s="13" t="s">
        <v>122</v>
      </c>
      <c r="BE285" s="212">
        <f>IF(N285="základní",J285,0)</f>
        <v>0</v>
      </c>
      <c r="BF285" s="212">
        <f>IF(N285="snížená",J285,0)</f>
        <v>0</v>
      </c>
      <c r="BG285" s="212">
        <f>IF(N285="zákl. přenesená",J285,0)</f>
        <v>0</v>
      </c>
      <c r="BH285" s="212">
        <f>IF(N285="sníž. přenesená",J285,0)</f>
        <v>0</v>
      </c>
      <c r="BI285" s="212">
        <f>IF(N285="nulová",J285,0)</f>
        <v>0</v>
      </c>
      <c r="BJ285" s="13" t="s">
        <v>78</v>
      </c>
      <c r="BK285" s="212">
        <f>ROUND(I285*H285,2)</f>
        <v>0</v>
      </c>
      <c r="BL285" s="13" t="s">
        <v>121</v>
      </c>
      <c r="BM285" s="13" t="s">
        <v>1516</v>
      </c>
    </row>
    <row r="286" s="1" customFormat="1" ht="16.5" customHeight="1">
      <c r="B286" s="34"/>
      <c r="C286" s="201" t="s">
        <v>1517</v>
      </c>
      <c r="D286" s="201" t="s">
        <v>124</v>
      </c>
      <c r="E286" s="202" t="s">
        <v>1465</v>
      </c>
      <c r="F286" s="203" t="s">
        <v>1466</v>
      </c>
      <c r="G286" s="204" t="s">
        <v>1</v>
      </c>
      <c r="H286" s="205">
        <v>12058</v>
      </c>
      <c r="I286" s="206"/>
      <c r="J286" s="207">
        <f>ROUND(I286*H286,2)</f>
        <v>0</v>
      </c>
      <c r="K286" s="203" t="s">
        <v>1</v>
      </c>
      <c r="L286" s="39"/>
      <c r="M286" s="208" t="s">
        <v>1</v>
      </c>
      <c r="N286" s="209" t="s">
        <v>41</v>
      </c>
      <c r="O286" s="75"/>
      <c r="P286" s="210">
        <f>O286*H286</f>
        <v>0</v>
      </c>
      <c r="Q286" s="210">
        <v>0</v>
      </c>
      <c r="R286" s="210">
        <f>Q286*H286</f>
        <v>0</v>
      </c>
      <c r="S286" s="210">
        <v>0</v>
      </c>
      <c r="T286" s="211">
        <f>S286*H286</f>
        <v>0</v>
      </c>
      <c r="AR286" s="13" t="s">
        <v>121</v>
      </c>
      <c r="AT286" s="13" t="s">
        <v>124</v>
      </c>
      <c r="AU286" s="13" t="s">
        <v>78</v>
      </c>
      <c r="AY286" s="13" t="s">
        <v>122</v>
      </c>
      <c r="BE286" s="212">
        <f>IF(N286="základní",J286,0)</f>
        <v>0</v>
      </c>
      <c r="BF286" s="212">
        <f>IF(N286="snížená",J286,0)</f>
        <v>0</v>
      </c>
      <c r="BG286" s="212">
        <f>IF(N286="zákl. přenesená",J286,0)</f>
        <v>0</v>
      </c>
      <c r="BH286" s="212">
        <f>IF(N286="sníž. přenesená",J286,0)</f>
        <v>0</v>
      </c>
      <c r="BI286" s="212">
        <f>IF(N286="nulová",J286,0)</f>
        <v>0</v>
      </c>
      <c r="BJ286" s="13" t="s">
        <v>78</v>
      </c>
      <c r="BK286" s="212">
        <f>ROUND(I286*H286,2)</f>
        <v>0</v>
      </c>
      <c r="BL286" s="13" t="s">
        <v>121</v>
      </c>
      <c r="BM286" s="13" t="s">
        <v>1518</v>
      </c>
    </row>
    <row r="287" s="10" customFormat="1" ht="25.92" customHeight="1">
      <c r="B287" s="185"/>
      <c r="C287" s="186"/>
      <c r="D287" s="187" t="s">
        <v>69</v>
      </c>
      <c r="E287" s="188" t="s">
        <v>1519</v>
      </c>
      <c r="F287" s="188" t="s">
        <v>1520</v>
      </c>
      <c r="G287" s="186"/>
      <c r="H287" s="186"/>
      <c r="I287" s="189"/>
      <c r="J287" s="190">
        <f>BK287</f>
        <v>0</v>
      </c>
      <c r="K287" s="186"/>
      <c r="L287" s="191"/>
      <c r="M287" s="192"/>
      <c r="N287" s="193"/>
      <c r="O287" s="193"/>
      <c r="P287" s="194">
        <f>P288</f>
        <v>0</v>
      </c>
      <c r="Q287" s="193"/>
      <c r="R287" s="194">
        <f>R288</f>
        <v>0</v>
      </c>
      <c r="S287" s="193"/>
      <c r="T287" s="195">
        <f>T288</f>
        <v>0</v>
      </c>
      <c r="AR287" s="196" t="s">
        <v>78</v>
      </c>
      <c r="AT287" s="197" t="s">
        <v>69</v>
      </c>
      <c r="AU287" s="197" t="s">
        <v>70</v>
      </c>
      <c r="AY287" s="196" t="s">
        <v>122</v>
      </c>
      <c r="BK287" s="198">
        <f>BK288</f>
        <v>0</v>
      </c>
    </row>
    <row r="288" s="1" customFormat="1" ht="16.5" customHeight="1">
      <c r="B288" s="34"/>
      <c r="C288" s="201" t="s">
        <v>1212</v>
      </c>
      <c r="D288" s="201" t="s">
        <v>124</v>
      </c>
      <c r="E288" s="202" t="s">
        <v>1521</v>
      </c>
      <c r="F288" s="203" t="s">
        <v>1522</v>
      </c>
      <c r="G288" s="204" t="s">
        <v>1523</v>
      </c>
      <c r="H288" s="205">
        <v>1</v>
      </c>
      <c r="I288" s="206"/>
      <c r="J288" s="207">
        <f>ROUND(I288*H288,2)</f>
        <v>0</v>
      </c>
      <c r="K288" s="203" t="s">
        <v>1</v>
      </c>
      <c r="L288" s="39"/>
      <c r="M288" s="208" t="s">
        <v>1</v>
      </c>
      <c r="N288" s="209" t="s">
        <v>41</v>
      </c>
      <c r="O288" s="75"/>
      <c r="P288" s="210">
        <f>O288*H288</f>
        <v>0</v>
      </c>
      <c r="Q288" s="210">
        <v>0</v>
      </c>
      <c r="R288" s="210">
        <f>Q288*H288</f>
        <v>0</v>
      </c>
      <c r="S288" s="210">
        <v>0</v>
      </c>
      <c r="T288" s="211">
        <f>S288*H288</f>
        <v>0</v>
      </c>
      <c r="AR288" s="13" t="s">
        <v>121</v>
      </c>
      <c r="AT288" s="13" t="s">
        <v>124</v>
      </c>
      <c r="AU288" s="13" t="s">
        <v>78</v>
      </c>
      <c r="AY288" s="13" t="s">
        <v>122</v>
      </c>
      <c r="BE288" s="212">
        <f>IF(N288="základní",J288,0)</f>
        <v>0</v>
      </c>
      <c r="BF288" s="212">
        <f>IF(N288="snížená",J288,0)</f>
        <v>0</v>
      </c>
      <c r="BG288" s="212">
        <f>IF(N288="zákl. přenesená",J288,0)</f>
        <v>0</v>
      </c>
      <c r="BH288" s="212">
        <f>IF(N288="sníž. přenesená",J288,0)</f>
        <v>0</v>
      </c>
      <c r="BI288" s="212">
        <f>IF(N288="nulová",J288,0)</f>
        <v>0</v>
      </c>
      <c r="BJ288" s="13" t="s">
        <v>78</v>
      </c>
      <c r="BK288" s="212">
        <f>ROUND(I288*H288,2)</f>
        <v>0</v>
      </c>
      <c r="BL288" s="13" t="s">
        <v>121</v>
      </c>
      <c r="BM288" s="13" t="s">
        <v>1524</v>
      </c>
    </row>
    <row r="289" s="10" customFormat="1" ht="25.92" customHeight="1">
      <c r="B289" s="185"/>
      <c r="C289" s="186"/>
      <c r="D289" s="187" t="s">
        <v>69</v>
      </c>
      <c r="E289" s="188" t="s">
        <v>1525</v>
      </c>
      <c r="F289" s="188" t="s">
        <v>1526</v>
      </c>
      <c r="G289" s="186"/>
      <c r="H289" s="186"/>
      <c r="I289" s="189"/>
      <c r="J289" s="190">
        <f>BK289</f>
        <v>0</v>
      </c>
      <c r="K289" s="186"/>
      <c r="L289" s="191"/>
      <c r="M289" s="192"/>
      <c r="N289" s="193"/>
      <c r="O289" s="193"/>
      <c r="P289" s="194">
        <f>P290</f>
        <v>0</v>
      </c>
      <c r="Q289" s="193"/>
      <c r="R289" s="194">
        <f>R290</f>
        <v>0</v>
      </c>
      <c r="S289" s="193"/>
      <c r="T289" s="195">
        <f>T290</f>
        <v>0</v>
      </c>
      <c r="AR289" s="196" t="s">
        <v>78</v>
      </c>
      <c r="AT289" s="197" t="s">
        <v>69</v>
      </c>
      <c r="AU289" s="197" t="s">
        <v>70</v>
      </c>
      <c r="AY289" s="196" t="s">
        <v>122</v>
      </c>
      <c r="BK289" s="198">
        <f>BK290</f>
        <v>0</v>
      </c>
    </row>
    <row r="290" s="1" customFormat="1" ht="16.5" customHeight="1">
      <c r="B290" s="34"/>
      <c r="C290" s="201" t="s">
        <v>1527</v>
      </c>
      <c r="D290" s="201" t="s">
        <v>124</v>
      </c>
      <c r="E290" s="202" t="s">
        <v>1528</v>
      </c>
      <c r="F290" s="203" t="s">
        <v>1529</v>
      </c>
      <c r="G290" s="204" t="s">
        <v>995</v>
      </c>
      <c r="H290" s="205">
        <v>332440.09999999998</v>
      </c>
      <c r="I290" s="206"/>
      <c r="J290" s="207">
        <f>ROUND(I290*H290,2)</f>
        <v>0</v>
      </c>
      <c r="K290" s="203" t="s">
        <v>1</v>
      </c>
      <c r="L290" s="39"/>
      <c r="M290" s="208" t="s">
        <v>1</v>
      </c>
      <c r="N290" s="209" t="s">
        <v>41</v>
      </c>
      <c r="O290" s="75"/>
      <c r="P290" s="210">
        <f>O290*H290</f>
        <v>0</v>
      </c>
      <c r="Q290" s="210">
        <v>0</v>
      </c>
      <c r="R290" s="210">
        <f>Q290*H290</f>
        <v>0</v>
      </c>
      <c r="S290" s="210">
        <v>0</v>
      </c>
      <c r="T290" s="211">
        <f>S290*H290</f>
        <v>0</v>
      </c>
      <c r="AR290" s="13" t="s">
        <v>121</v>
      </c>
      <c r="AT290" s="13" t="s">
        <v>124</v>
      </c>
      <c r="AU290" s="13" t="s">
        <v>78</v>
      </c>
      <c r="AY290" s="13" t="s">
        <v>122</v>
      </c>
      <c r="BE290" s="212">
        <f>IF(N290="základní",J290,0)</f>
        <v>0</v>
      </c>
      <c r="BF290" s="212">
        <f>IF(N290="snížená",J290,0)</f>
        <v>0</v>
      </c>
      <c r="BG290" s="212">
        <f>IF(N290="zákl. přenesená",J290,0)</f>
        <v>0</v>
      </c>
      <c r="BH290" s="212">
        <f>IF(N290="sníž. přenesená",J290,0)</f>
        <v>0</v>
      </c>
      <c r="BI290" s="212">
        <f>IF(N290="nulová",J290,0)</f>
        <v>0</v>
      </c>
      <c r="BJ290" s="13" t="s">
        <v>78</v>
      </c>
      <c r="BK290" s="212">
        <f>ROUND(I290*H290,2)</f>
        <v>0</v>
      </c>
      <c r="BL290" s="13" t="s">
        <v>121</v>
      </c>
      <c r="BM290" s="13" t="s">
        <v>1530</v>
      </c>
    </row>
    <row r="291" s="10" customFormat="1" ht="25.92" customHeight="1">
      <c r="B291" s="185"/>
      <c r="C291" s="186"/>
      <c r="D291" s="187" t="s">
        <v>69</v>
      </c>
      <c r="E291" s="188" t="s">
        <v>1531</v>
      </c>
      <c r="F291" s="188" t="s">
        <v>1532</v>
      </c>
      <c r="G291" s="186"/>
      <c r="H291" s="186"/>
      <c r="I291" s="189"/>
      <c r="J291" s="190">
        <f>BK291</f>
        <v>0</v>
      </c>
      <c r="K291" s="186"/>
      <c r="L291" s="191"/>
      <c r="M291" s="192"/>
      <c r="N291" s="193"/>
      <c r="O291" s="193"/>
      <c r="P291" s="194">
        <f>P292</f>
        <v>0</v>
      </c>
      <c r="Q291" s="193"/>
      <c r="R291" s="194">
        <f>R292</f>
        <v>0</v>
      </c>
      <c r="S291" s="193"/>
      <c r="T291" s="195">
        <f>T292</f>
        <v>0</v>
      </c>
      <c r="AR291" s="196" t="s">
        <v>78</v>
      </c>
      <c r="AT291" s="197" t="s">
        <v>69</v>
      </c>
      <c r="AU291" s="197" t="s">
        <v>70</v>
      </c>
      <c r="AY291" s="196" t="s">
        <v>122</v>
      </c>
      <c r="BK291" s="198">
        <f>BK292</f>
        <v>0</v>
      </c>
    </row>
    <row r="292" s="1" customFormat="1" ht="16.5" customHeight="1">
      <c r="B292" s="34"/>
      <c r="C292" s="201" t="s">
        <v>1215</v>
      </c>
      <c r="D292" s="201" t="s">
        <v>124</v>
      </c>
      <c r="E292" s="202" t="s">
        <v>1533</v>
      </c>
      <c r="F292" s="203" t="s">
        <v>1534</v>
      </c>
      <c r="G292" s="204" t="s">
        <v>995</v>
      </c>
      <c r="H292" s="205">
        <v>332440.09999999998</v>
      </c>
      <c r="I292" s="206"/>
      <c r="J292" s="207">
        <f>ROUND(I292*H292,2)</f>
        <v>0</v>
      </c>
      <c r="K292" s="203" t="s">
        <v>1</v>
      </c>
      <c r="L292" s="39"/>
      <c r="M292" s="208" t="s">
        <v>1</v>
      </c>
      <c r="N292" s="209" t="s">
        <v>41</v>
      </c>
      <c r="O292" s="75"/>
      <c r="P292" s="210">
        <f>O292*H292</f>
        <v>0</v>
      </c>
      <c r="Q292" s="210">
        <v>0</v>
      </c>
      <c r="R292" s="210">
        <f>Q292*H292</f>
        <v>0</v>
      </c>
      <c r="S292" s="210">
        <v>0</v>
      </c>
      <c r="T292" s="211">
        <f>S292*H292</f>
        <v>0</v>
      </c>
      <c r="AR292" s="13" t="s">
        <v>121</v>
      </c>
      <c r="AT292" s="13" t="s">
        <v>124</v>
      </c>
      <c r="AU292" s="13" t="s">
        <v>78</v>
      </c>
      <c r="AY292" s="13" t="s">
        <v>122</v>
      </c>
      <c r="BE292" s="212">
        <f>IF(N292="základní",J292,0)</f>
        <v>0</v>
      </c>
      <c r="BF292" s="212">
        <f>IF(N292="snížená",J292,0)</f>
        <v>0</v>
      </c>
      <c r="BG292" s="212">
        <f>IF(N292="zákl. přenesená",J292,0)</f>
        <v>0</v>
      </c>
      <c r="BH292" s="212">
        <f>IF(N292="sníž. přenesená",J292,0)</f>
        <v>0</v>
      </c>
      <c r="BI292" s="212">
        <f>IF(N292="nulová",J292,0)</f>
        <v>0</v>
      </c>
      <c r="BJ292" s="13" t="s">
        <v>78</v>
      </c>
      <c r="BK292" s="212">
        <f>ROUND(I292*H292,2)</f>
        <v>0</v>
      </c>
      <c r="BL292" s="13" t="s">
        <v>121</v>
      </c>
      <c r="BM292" s="13" t="s">
        <v>1535</v>
      </c>
    </row>
    <row r="293" s="10" customFormat="1" ht="25.92" customHeight="1">
      <c r="B293" s="185"/>
      <c r="C293" s="186"/>
      <c r="D293" s="187" t="s">
        <v>69</v>
      </c>
      <c r="E293" s="188" t="s">
        <v>1536</v>
      </c>
      <c r="F293" s="188" t="s">
        <v>1537</v>
      </c>
      <c r="G293" s="186"/>
      <c r="H293" s="186"/>
      <c r="I293" s="189"/>
      <c r="J293" s="190">
        <f>BK293</f>
        <v>0</v>
      </c>
      <c r="K293" s="186"/>
      <c r="L293" s="191"/>
      <c r="M293" s="192"/>
      <c r="N293" s="193"/>
      <c r="O293" s="193"/>
      <c r="P293" s="194">
        <f>P294</f>
        <v>0</v>
      </c>
      <c r="Q293" s="193"/>
      <c r="R293" s="194">
        <f>R294</f>
        <v>0</v>
      </c>
      <c r="S293" s="193"/>
      <c r="T293" s="195">
        <f>T294</f>
        <v>0</v>
      </c>
      <c r="AR293" s="196" t="s">
        <v>78</v>
      </c>
      <c r="AT293" s="197" t="s">
        <v>69</v>
      </c>
      <c r="AU293" s="197" t="s">
        <v>70</v>
      </c>
      <c r="AY293" s="196" t="s">
        <v>122</v>
      </c>
      <c r="BK293" s="198">
        <f>BK294</f>
        <v>0</v>
      </c>
    </row>
    <row r="294" s="1" customFormat="1" ht="16.5" customHeight="1">
      <c r="B294" s="34"/>
      <c r="C294" s="201" t="s">
        <v>1538</v>
      </c>
      <c r="D294" s="201" t="s">
        <v>124</v>
      </c>
      <c r="E294" s="202" t="s">
        <v>78</v>
      </c>
      <c r="F294" s="203" t="s">
        <v>1539</v>
      </c>
      <c r="G294" s="204" t="s">
        <v>995</v>
      </c>
      <c r="H294" s="205">
        <v>1</v>
      </c>
      <c r="I294" s="206"/>
      <c r="J294" s="207">
        <f>ROUND(I294*H294,2)</f>
        <v>0</v>
      </c>
      <c r="K294" s="203" t="s">
        <v>1</v>
      </c>
      <c r="L294" s="39"/>
      <c r="M294" s="208" t="s">
        <v>1</v>
      </c>
      <c r="N294" s="209" t="s">
        <v>41</v>
      </c>
      <c r="O294" s="75"/>
      <c r="P294" s="210">
        <f>O294*H294</f>
        <v>0</v>
      </c>
      <c r="Q294" s="210">
        <v>0</v>
      </c>
      <c r="R294" s="210">
        <f>Q294*H294</f>
        <v>0</v>
      </c>
      <c r="S294" s="210">
        <v>0</v>
      </c>
      <c r="T294" s="211">
        <f>S294*H294</f>
        <v>0</v>
      </c>
      <c r="AR294" s="13" t="s">
        <v>121</v>
      </c>
      <c r="AT294" s="13" t="s">
        <v>124</v>
      </c>
      <c r="AU294" s="13" t="s">
        <v>78</v>
      </c>
      <c r="AY294" s="13" t="s">
        <v>122</v>
      </c>
      <c r="BE294" s="212">
        <f>IF(N294="základní",J294,0)</f>
        <v>0</v>
      </c>
      <c r="BF294" s="212">
        <f>IF(N294="snížená",J294,0)</f>
        <v>0</v>
      </c>
      <c r="BG294" s="212">
        <f>IF(N294="zákl. přenesená",J294,0)</f>
        <v>0</v>
      </c>
      <c r="BH294" s="212">
        <f>IF(N294="sníž. přenesená",J294,0)</f>
        <v>0</v>
      </c>
      <c r="BI294" s="212">
        <f>IF(N294="nulová",J294,0)</f>
        <v>0</v>
      </c>
      <c r="BJ294" s="13" t="s">
        <v>78</v>
      </c>
      <c r="BK294" s="212">
        <f>ROUND(I294*H294,2)</f>
        <v>0</v>
      </c>
      <c r="BL294" s="13" t="s">
        <v>121</v>
      </c>
      <c r="BM294" s="13" t="s">
        <v>1540</v>
      </c>
    </row>
    <row r="295" s="10" customFormat="1" ht="25.92" customHeight="1">
      <c r="B295" s="185"/>
      <c r="C295" s="186"/>
      <c r="D295" s="187" t="s">
        <v>69</v>
      </c>
      <c r="E295" s="188" t="s">
        <v>1541</v>
      </c>
      <c r="F295" s="188" t="s">
        <v>1542</v>
      </c>
      <c r="G295" s="186"/>
      <c r="H295" s="186"/>
      <c r="I295" s="189"/>
      <c r="J295" s="190">
        <f>BK295</f>
        <v>0</v>
      </c>
      <c r="K295" s="186"/>
      <c r="L295" s="191"/>
      <c r="M295" s="192"/>
      <c r="N295" s="193"/>
      <c r="O295" s="193"/>
      <c r="P295" s="194">
        <f>SUM(P296:P319)</f>
        <v>0</v>
      </c>
      <c r="Q295" s="193"/>
      <c r="R295" s="194">
        <f>SUM(R296:R319)</f>
        <v>0</v>
      </c>
      <c r="S295" s="193"/>
      <c r="T295" s="195">
        <f>SUM(T296:T319)</f>
        <v>0</v>
      </c>
      <c r="AR295" s="196" t="s">
        <v>78</v>
      </c>
      <c r="AT295" s="197" t="s">
        <v>69</v>
      </c>
      <c r="AU295" s="197" t="s">
        <v>70</v>
      </c>
      <c r="AY295" s="196" t="s">
        <v>122</v>
      </c>
      <c r="BK295" s="198">
        <f>SUM(BK296:BK319)</f>
        <v>0</v>
      </c>
    </row>
    <row r="296" s="1" customFormat="1" ht="16.5" customHeight="1">
      <c r="B296" s="34"/>
      <c r="C296" s="233" t="s">
        <v>1218</v>
      </c>
      <c r="D296" s="233" t="s">
        <v>339</v>
      </c>
      <c r="E296" s="234" t="s">
        <v>1543</v>
      </c>
      <c r="F296" s="235" t="s">
        <v>1544</v>
      </c>
      <c r="G296" s="236" t="s">
        <v>995</v>
      </c>
      <c r="H296" s="237">
        <v>1</v>
      </c>
      <c r="I296" s="238"/>
      <c r="J296" s="239">
        <f>ROUND(I296*H296,2)</f>
        <v>0</v>
      </c>
      <c r="K296" s="235" t="s">
        <v>1</v>
      </c>
      <c r="L296" s="240"/>
      <c r="M296" s="241" t="s">
        <v>1</v>
      </c>
      <c r="N296" s="242" t="s">
        <v>41</v>
      </c>
      <c r="O296" s="75"/>
      <c r="P296" s="210">
        <f>O296*H296</f>
        <v>0</v>
      </c>
      <c r="Q296" s="210">
        <v>0</v>
      </c>
      <c r="R296" s="210">
        <f>Q296*H296</f>
        <v>0</v>
      </c>
      <c r="S296" s="210">
        <v>0</v>
      </c>
      <c r="T296" s="211">
        <f>S296*H296</f>
        <v>0</v>
      </c>
      <c r="AR296" s="13" t="s">
        <v>196</v>
      </c>
      <c r="AT296" s="13" t="s">
        <v>339</v>
      </c>
      <c r="AU296" s="13" t="s">
        <v>78</v>
      </c>
      <c r="AY296" s="13" t="s">
        <v>122</v>
      </c>
      <c r="BE296" s="212">
        <f>IF(N296="základní",J296,0)</f>
        <v>0</v>
      </c>
      <c r="BF296" s="212">
        <f>IF(N296="snížená",J296,0)</f>
        <v>0</v>
      </c>
      <c r="BG296" s="212">
        <f>IF(N296="zákl. přenesená",J296,0)</f>
        <v>0</v>
      </c>
      <c r="BH296" s="212">
        <f>IF(N296="sníž. přenesená",J296,0)</f>
        <v>0</v>
      </c>
      <c r="BI296" s="212">
        <f>IF(N296="nulová",J296,0)</f>
        <v>0</v>
      </c>
      <c r="BJ296" s="13" t="s">
        <v>78</v>
      </c>
      <c r="BK296" s="212">
        <f>ROUND(I296*H296,2)</f>
        <v>0</v>
      </c>
      <c r="BL296" s="13" t="s">
        <v>121</v>
      </c>
      <c r="BM296" s="13" t="s">
        <v>1545</v>
      </c>
    </row>
    <row r="297" s="1" customFormat="1" ht="16.5" customHeight="1">
      <c r="B297" s="34"/>
      <c r="C297" s="233" t="s">
        <v>1546</v>
      </c>
      <c r="D297" s="233" t="s">
        <v>339</v>
      </c>
      <c r="E297" s="234" t="s">
        <v>1547</v>
      </c>
      <c r="F297" s="235" t="s">
        <v>1548</v>
      </c>
      <c r="G297" s="236" t="s">
        <v>995</v>
      </c>
      <c r="H297" s="237">
        <v>1</v>
      </c>
      <c r="I297" s="238"/>
      <c r="J297" s="239">
        <f>ROUND(I297*H297,2)</f>
        <v>0</v>
      </c>
      <c r="K297" s="235" t="s">
        <v>1</v>
      </c>
      <c r="L297" s="240"/>
      <c r="M297" s="241" t="s">
        <v>1</v>
      </c>
      <c r="N297" s="242" t="s">
        <v>41</v>
      </c>
      <c r="O297" s="75"/>
      <c r="P297" s="210">
        <f>O297*H297</f>
        <v>0</v>
      </c>
      <c r="Q297" s="210">
        <v>0</v>
      </c>
      <c r="R297" s="210">
        <f>Q297*H297</f>
        <v>0</v>
      </c>
      <c r="S297" s="210">
        <v>0</v>
      </c>
      <c r="T297" s="211">
        <f>S297*H297</f>
        <v>0</v>
      </c>
      <c r="AR297" s="13" t="s">
        <v>196</v>
      </c>
      <c r="AT297" s="13" t="s">
        <v>339</v>
      </c>
      <c r="AU297" s="13" t="s">
        <v>78</v>
      </c>
      <c r="AY297" s="13" t="s">
        <v>122</v>
      </c>
      <c r="BE297" s="212">
        <f>IF(N297="základní",J297,0)</f>
        <v>0</v>
      </c>
      <c r="BF297" s="212">
        <f>IF(N297="snížená",J297,0)</f>
        <v>0</v>
      </c>
      <c r="BG297" s="212">
        <f>IF(N297="zákl. přenesená",J297,0)</f>
        <v>0</v>
      </c>
      <c r="BH297" s="212">
        <f>IF(N297="sníž. přenesená",J297,0)</f>
        <v>0</v>
      </c>
      <c r="BI297" s="212">
        <f>IF(N297="nulová",J297,0)</f>
        <v>0</v>
      </c>
      <c r="BJ297" s="13" t="s">
        <v>78</v>
      </c>
      <c r="BK297" s="212">
        <f>ROUND(I297*H297,2)</f>
        <v>0</v>
      </c>
      <c r="BL297" s="13" t="s">
        <v>121</v>
      </c>
      <c r="BM297" s="13" t="s">
        <v>1549</v>
      </c>
    </row>
    <row r="298" s="1" customFormat="1" ht="16.5" customHeight="1">
      <c r="B298" s="34"/>
      <c r="C298" s="233" t="s">
        <v>1221</v>
      </c>
      <c r="D298" s="233" t="s">
        <v>339</v>
      </c>
      <c r="E298" s="234" t="s">
        <v>1550</v>
      </c>
      <c r="F298" s="235" t="s">
        <v>1551</v>
      </c>
      <c r="G298" s="236" t="s">
        <v>995</v>
      </c>
      <c r="H298" s="237">
        <v>2</v>
      </c>
      <c r="I298" s="238"/>
      <c r="J298" s="239">
        <f>ROUND(I298*H298,2)</f>
        <v>0</v>
      </c>
      <c r="K298" s="235" t="s">
        <v>1</v>
      </c>
      <c r="L298" s="240"/>
      <c r="M298" s="241" t="s">
        <v>1</v>
      </c>
      <c r="N298" s="242" t="s">
        <v>41</v>
      </c>
      <c r="O298" s="75"/>
      <c r="P298" s="210">
        <f>O298*H298</f>
        <v>0</v>
      </c>
      <c r="Q298" s="210">
        <v>0</v>
      </c>
      <c r="R298" s="210">
        <f>Q298*H298</f>
        <v>0</v>
      </c>
      <c r="S298" s="210">
        <v>0</v>
      </c>
      <c r="T298" s="211">
        <f>S298*H298</f>
        <v>0</v>
      </c>
      <c r="AR298" s="13" t="s">
        <v>196</v>
      </c>
      <c r="AT298" s="13" t="s">
        <v>339</v>
      </c>
      <c r="AU298" s="13" t="s">
        <v>78</v>
      </c>
      <c r="AY298" s="13" t="s">
        <v>122</v>
      </c>
      <c r="BE298" s="212">
        <f>IF(N298="základní",J298,0)</f>
        <v>0</v>
      </c>
      <c r="BF298" s="212">
        <f>IF(N298="snížená",J298,0)</f>
        <v>0</v>
      </c>
      <c r="BG298" s="212">
        <f>IF(N298="zákl. přenesená",J298,0)</f>
        <v>0</v>
      </c>
      <c r="BH298" s="212">
        <f>IF(N298="sníž. přenesená",J298,0)</f>
        <v>0</v>
      </c>
      <c r="BI298" s="212">
        <f>IF(N298="nulová",J298,0)</f>
        <v>0</v>
      </c>
      <c r="BJ298" s="13" t="s">
        <v>78</v>
      </c>
      <c r="BK298" s="212">
        <f>ROUND(I298*H298,2)</f>
        <v>0</v>
      </c>
      <c r="BL298" s="13" t="s">
        <v>121</v>
      </c>
      <c r="BM298" s="13" t="s">
        <v>1552</v>
      </c>
    </row>
    <row r="299" s="1" customFormat="1" ht="16.5" customHeight="1">
      <c r="B299" s="34"/>
      <c r="C299" s="233" t="s">
        <v>1553</v>
      </c>
      <c r="D299" s="233" t="s">
        <v>339</v>
      </c>
      <c r="E299" s="234" t="s">
        <v>1554</v>
      </c>
      <c r="F299" s="235" t="s">
        <v>1555</v>
      </c>
      <c r="G299" s="236" t="s">
        <v>995</v>
      </c>
      <c r="H299" s="237">
        <v>6</v>
      </c>
      <c r="I299" s="238"/>
      <c r="J299" s="239">
        <f>ROUND(I299*H299,2)</f>
        <v>0</v>
      </c>
      <c r="K299" s="235" t="s">
        <v>1</v>
      </c>
      <c r="L299" s="240"/>
      <c r="M299" s="241" t="s">
        <v>1</v>
      </c>
      <c r="N299" s="242" t="s">
        <v>41</v>
      </c>
      <c r="O299" s="75"/>
      <c r="P299" s="210">
        <f>O299*H299</f>
        <v>0</v>
      </c>
      <c r="Q299" s="210">
        <v>0</v>
      </c>
      <c r="R299" s="210">
        <f>Q299*H299</f>
        <v>0</v>
      </c>
      <c r="S299" s="210">
        <v>0</v>
      </c>
      <c r="T299" s="211">
        <f>S299*H299</f>
        <v>0</v>
      </c>
      <c r="AR299" s="13" t="s">
        <v>196</v>
      </c>
      <c r="AT299" s="13" t="s">
        <v>339</v>
      </c>
      <c r="AU299" s="13" t="s">
        <v>78</v>
      </c>
      <c r="AY299" s="13" t="s">
        <v>122</v>
      </c>
      <c r="BE299" s="212">
        <f>IF(N299="základní",J299,0)</f>
        <v>0</v>
      </c>
      <c r="BF299" s="212">
        <f>IF(N299="snížená",J299,0)</f>
        <v>0</v>
      </c>
      <c r="BG299" s="212">
        <f>IF(N299="zákl. přenesená",J299,0)</f>
        <v>0</v>
      </c>
      <c r="BH299" s="212">
        <f>IF(N299="sníž. přenesená",J299,0)</f>
        <v>0</v>
      </c>
      <c r="BI299" s="212">
        <f>IF(N299="nulová",J299,0)</f>
        <v>0</v>
      </c>
      <c r="BJ299" s="13" t="s">
        <v>78</v>
      </c>
      <c r="BK299" s="212">
        <f>ROUND(I299*H299,2)</f>
        <v>0</v>
      </c>
      <c r="BL299" s="13" t="s">
        <v>121</v>
      </c>
      <c r="BM299" s="13" t="s">
        <v>1556</v>
      </c>
    </row>
    <row r="300" s="1" customFormat="1" ht="16.5" customHeight="1">
      <c r="B300" s="34"/>
      <c r="C300" s="233" t="s">
        <v>1224</v>
      </c>
      <c r="D300" s="233" t="s">
        <v>339</v>
      </c>
      <c r="E300" s="234" t="s">
        <v>1557</v>
      </c>
      <c r="F300" s="235" t="s">
        <v>1558</v>
      </c>
      <c r="G300" s="236" t="s">
        <v>995</v>
      </c>
      <c r="H300" s="237">
        <v>20</v>
      </c>
      <c r="I300" s="238"/>
      <c r="J300" s="239">
        <f>ROUND(I300*H300,2)</f>
        <v>0</v>
      </c>
      <c r="K300" s="235" t="s">
        <v>1</v>
      </c>
      <c r="L300" s="240"/>
      <c r="M300" s="241" t="s">
        <v>1</v>
      </c>
      <c r="N300" s="242" t="s">
        <v>41</v>
      </c>
      <c r="O300" s="75"/>
      <c r="P300" s="210">
        <f>O300*H300</f>
        <v>0</v>
      </c>
      <c r="Q300" s="210">
        <v>0</v>
      </c>
      <c r="R300" s="210">
        <f>Q300*H300</f>
        <v>0</v>
      </c>
      <c r="S300" s="210">
        <v>0</v>
      </c>
      <c r="T300" s="211">
        <f>S300*H300</f>
        <v>0</v>
      </c>
      <c r="AR300" s="13" t="s">
        <v>196</v>
      </c>
      <c r="AT300" s="13" t="s">
        <v>339</v>
      </c>
      <c r="AU300" s="13" t="s">
        <v>78</v>
      </c>
      <c r="AY300" s="13" t="s">
        <v>122</v>
      </c>
      <c r="BE300" s="212">
        <f>IF(N300="základní",J300,0)</f>
        <v>0</v>
      </c>
      <c r="BF300" s="212">
        <f>IF(N300="snížená",J300,0)</f>
        <v>0</v>
      </c>
      <c r="BG300" s="212">
        <f>IF(N300="zákl. přenesená",J300,0)</f>
        <v>0</v>
      </c>
      <c r="BH300" s="212">
        <f>IF(N300="sníž. přenesená",J300,0)</f>
        <v>0</v>
      </c>
      <c r="BI300" s="212">
        <f>IF(N300="nulová",J300,0)</f>
        <v>0</v>
      </c>
      <c r="BJ300" s="13" t="s">
        <v>78</v>
      </c>
      <c r="BK300" s="212">
        <f>ROUND(I300*H300,2)</f>
        <v>0</v>
      </c>
      <c r="BL300" s="13" t="s">
        <v>121</v>
      </c>
      <c r="BM300" s="13" t="s">
        <v>1559</v>
      </c>
    </row>
    <row r="301" s="1" customFormat="1" ht="16.5" customHeight="1">
      <c r="B301" s="34"/>
      <c r="C301" s="233" t="s">
        <v>1560</v>
      </c>
      <c r="D301" s="233" t="s">
        <v>339</v>
      </c>
      <c r="E301" s="234" t="s">
        <v>1561</v>
      </c>
      <c r="F301" s="235" t="s">
        <v>1562</v>
      </c>
      <c r="G301" s="236" t="s">
        <v>995</v>
      </c>
      <c r="H301" s="237">
        <v>1</v>
      </c>
      <c r="I301" s="238"/>
      <c r="J301" s="239">
        <f>ROUND(I301*H301,2)</f>
        <v>0</v>
      </c>
      <c r="K301" s="235" t="s">
        <v>1</v>
      </c>
      <c r="L301" s="240"/>
      <c r="M301" s="241" t="s">
        <v>1</v>
      </c>
      <c r="N301" s="242" t="s">
        <v>41</v>
      </c>
      <c r="O301" s="75"/>
      <c r="P301" s="210">
        <f>O301*H301</f>
        <v>0</v>
      </c>
      <c r="Q301" s="210">
        <v>0</v>
      </c>
      <c r="R301" s="210">
        <f>Q301*H301</f>
        <v>0</v>
      </c>
      <c r="S301" s="210">
        <v>0</v>
      </c>
      <c r="T301" s="211">
        <f>S301*H301</f>
        <v>0</v>
      </c>
      <c r="AR301" s="13" t="s">
        <v>196</v>
      </c>
      <c r="AT301" s="13" t="s">
        <v>339</v>
      </c>
      <c r="AU301" s="13" t="s">
        <v>78</v>
      </c>
      <c r="AY301" s="13" t="s">
        <v>122</v>
      </c>
      <c r="BE301" s="212">
        <f>IF(N301="základní",J301,0)</f>
        <v>0</v>
      </c>
      <c r="BF301" s="212">
        <f>IF(N301="snížená",J301,0)</f>
        <v>0</v>
      </c>
      <c r="BG301" s="212">
        <f>IF(N301="zákl. přenesená",J301,0)</f>
        <v>0</v>
      </c>
      <c r="BH301" s="212">
        <f>IF(N301="sníž. přenesená",J301,0)</f>
        <v>0</v>
      </c>
      <c r="BI301" s="212">
        <f>IF(N301="nulová",J301,0)</f>
        <v>0</v>
      </c>
      <c r="BJ301" s="13" t="s">
        <v>78</v>
      </c>
      <c r="BK301" s="212">
        <f>ROUND(I301*H301,2)</f>
        <v>0</v>
      </c>
      <c r="BL301" s="13" t="s">
        <v>121</v>
      </c>
      <c r="BM301" s="13" t="s">
        <v>1563</v>
      </c>
    </row>
    <row r="302" s="1" customFormat="1" ht="16.5" customHeight="1">
      <c r="B302" s="34"/>
      <c r="C302" s="233" t="s">
        <v>1227</v>
      </c>
      <c r="D302" s="233" t="s">
        <v>339</v>
      </c>
      <c r="E302" s="234" t="s">
        <v>1564</v>
      </c>
      <c r="F302" s="235" t="s">
        <v>1565</v>
      </c>
      <c r="G302" s="236" t="s">
        <v>995</v>
      </c>
      <c r="H302" s="237">
        <v>5</v>
      </c>
      <c r="I302" s="238"/>
      <c r="J302" s="239">
        <f>ROUND(I302*H302,2)</f>
        <v>0</v>
      </c>
      <c r="K302" s="235" t="s">
        <v>1</v>
      </c>
      <c r="L302" s="240"/>
      <c r="M302" s="241" t="s">
        <v>1</v>
      </c>
      <c r="N302" s="242" t="s">
        <v>41</v>
      </c>
      <c r="O302" s="75"/>
      <c r="P302" s="210">
        <f>O302*H302</f>
        <v>0</v>
      </c>
      <c r="Q302" s="210">
        <v>0</v>
      </c>
      <c r="R302" s="210">
        <f>Q302*H302</f>
        <v>0</v>
      </c>
      <c r="S302" s="210">
        <v>0</v>
      </c>
      <c r="T302" s="211">
        <f>S302*H302</f>
        <v>0</v>
      </c>
      <c r="AR302" s="13" t="s">
        <v>196</v>
      </c>
      <c r="AT302" s="13" t="s">
        <v>339</v>
      </c>
      <c r="AU302" s="13" t="s">
        <v>78</v>
      </c>
      <c r="AY302" s="13" t="s">
        <v>122</v>
      </c>
      <c r="BE302" s="212">
        <f>IF(N302="základní",J302,0)</f>
        <v>0</v>
      </c>
      <c r="BF302" s="212">
        <f>IF(N302="snížená",J302,0)</f>
        <v>0</v>
      </c>
      <c r="BG302" s="212">
        <f>IF(N302="zákl. přenesená",J302,0)</f>
        <v>0</v>
      </c>
      <c r="BH302" s="212">
        <f>IF(N302="sníž. přenesená",J302,0)</f>
        <v>0</v>
      </c>
      <c r="BI302" s="212">
        <f>IF(N302="nulová",J302,0)</f>
        <v>0</v>
      </c>
      <c r="BJ302" s="13" t="s">
        <v>78</v>
      </c>
      <c r="BK302" s="212">
        <f>ROUND(I302*H302,2)</f>
        <v>0</v>
      </c>
      <c r="BL302" s="13" t="s">
        <v>121</v>
      </c>
      <c r="BM302" s="13" t="s">
        <v>1566</v>
      </c>
    </row>
    <row r="303" s="1" customFormat="1" ht="16.5" customHeight="1">
      <c r="B303" s="34"/>
      <c r="C303" s="233" t="s">
        <v>1567</v>
      </c>
      <c r="D303" s="233" t="s">
        <v>339</v>
      </c>
      <c r="E303" s="234" t="s">
        <v>1568</v>
      </c>
      <c r="F303" s="235" t="s">
        <v>1569</v>
      </c>
      <c r="G303" s="236" t="s">
        <v>995</v>
      </c>
      <c r="H303" s="237">
        <v>1</v>
      </c>
      <c r="I303" s="238"/>
      <c r="J303" s="239">
        <f>ROUND(I303*H303,2)</f>
        <v>0</v>
      </c>
      <c r="K303" s="235" t="s">
        <v>1</v>
      </c>
      <c r="L303" s="240"/>
      <c r="M303" s="241" t="s">
        <v>1</v>
      </c>
      <c r="N303" s="242" t="s">
        <v>41</v>
      </c>
      <c r="O303" s="75"/>
      <c r="P303" s="210">
        <f>O303*H303</f>
        <v>0</v>
      </c>
      <c r="Q303" s="210">
        <v>0</v>
      </c>
      <c r="R303" s="210">
        <f>Q303*H303</f>
        <v>0</v>
      </c>
      <c r="S303" s="210">
        <v>0</v>
      </c>
      <c r="T303" s="211">
        <f>S303*H303</f>
        <v>0</v>
      </c>
      <c r="AR303" s="13" t="s">
        <v>196</v>
      </c>
      <c r="AT303" s="13" t="s">
        <v>339</v>
      </c>
      <c r="AU303" s="13" t="s">
        <v>78</v>
      </c>
      <c r="AY303" s="13" t="s">
        <v>122</v>
      </c>
      <c r="BE303" s="212">
        <f>IF(N303="základní",J303,0)</f>
        <v>0</v>
      </c>
      <c r="BF303" s="212">
        <f>IF(N303="snížená",J303,0)</f>
        <v>0</v>
      </c>
      <c r="BG303" s="212">
        <f>IF(N303="zákl. přenesená",J303,0)</f>
        <v>0</v>
      </c>
      <c r="BH303" s="212">
        <f>IF(N303="sníž. přenesená",J303,0)</f>
        <v>0</v>
      </c>
      <c r="BI303" s="212">
        <f>IF(N303="nulová",J303,0)</f>
        <v>0</v>
      </c>
      <c r="BJ303" s="13" t="s">
        <v>78</v>
      </c>
      <c r="BK303" s="212">
        <f>ROUND(I303*H303,2)</f>
        <v>0</v>
      </c>
      <c r="BL303" s="13" t="s">
        <v>121</v>
      </c>
      <c r="BM303" s="13" t="s">
        <v>1570</v>
      </c>
    </row>
    <row r="304" s="1" customFormat="1" ht="16.5" customHeight="1">
      <c r="B304" s="34"/>
      <c r="C304" s="233" t="s">
        <v>1230</v>
      </c>
      <c r="D304" s="233" t="s">
        <v>339</v>
      </c>
      <c r="E304" s="234" t="s">
        <v>1571</v>
      </c>
      <c r="F304" s="235" t="s">
        <v>1572</v>
      </c>
      <c r="G304" s="236" t="s">
        <v>995</v>
      </c>
      <c r="H304" s="237">
        <v>1</v>
      </c>
      <c r="I304" s="238"/>
      <c r="J304" s="239">
        <f>ROUND(I304*H304,2)</f>
        <v>0</v>
      </c>
      <c r="K304" s="235" t="s">
        <v>1</v>
      </c>
      <c r="L304" s="240"/>
      <c r="M304" s="241" t="s">
        <v>1</v>
      </c>
      <c r="N304" s="242" t="s">
        <v>41</v>
      </c>
      <c r="O304" s="75"/>
      <c r="P304" s="210">
        <f>O304*H304</f>
        <v>0</v>
      </c>
      <c r="Q304" s="210">
        <v>0</v>
      </c>
      <c r="R304" s="210">
        <f>Q304*H304</f>
        <v>0</v>
      </c>
      <c r="S304" s="210">
        <v>0</v>
      </c>
      <c r="T304" s="211">
        <f>S304*H304</f>
        <v>0</v>
      </c>
      <c r="AR304" s="13" t="s">
        <v>196</v>
      </c>
      <c r="AT304" s="13" t="s">
        <v>339</v>
      </c>
      <c r="AU304" s="13" t="s">
        <v>78</v>
      </c>
      <c r="AY304" s="13" t="s">
        <v>122</v>
      </c>
      <c r="BE304" s="212">
        <f>IF(N304="základní",J304,0)</f>
        <v>0</v>
      </c>
      <c r="BF304" s="212">
        <f>IF(N304="snížená",J304,0)</f>
        <v>0</v>
      </c>
      <c r="BG304" s="212">
        <f>IF(N304="zákl. přenesená",J304,0)</f>
        <v>0</v>
      </c>
      <c r="BH304" s="212">
        <f>IF(N304="sníž. přenesená",J304,0)</f>
        <v>0</v>
      </c>
      <c r="BI304" s="212">
        <f>IF(N304="nulová",J304,0)</f>
        <v>0</v>
      </c>
      <c r="BJ304" s="13" t="s">
        <v>78</v>
      </c>
      <c r="BK304" s="212">
        <f>ROUND(I304*H304,2)</f>
        <v>0</v>
      </c>
      <c r="BL304" s="13" t="s">
        <v>121</v>
      </c>
      <c r="BM304" s="13" t="s">
        <v>1573</v>
      </c>
    </row>
    <row r="305" s="1" customFormat="1" ht="16.5" customHeight="1">
      <c r="B305" s="34"/>
      <c r="C305" s="233" t="s">
        <v>1574</v>
      </c>
      <c r="D305" s="233" t="s">
        <v>339</v>
      </c>
      <c r="E305" s="234" t="s">
        <v>1575</v>
      </c>
      <c r="F305" s="235" t="s">
        <v>1576</v>
      </c>
      <c r="G305" s="236" t="s">
        <v>995</v>
      </c>
      <c r="H305" s="237">
        <v>2</v>
      </c>
      <c r="I305" s="238"/>
      <c r="J305" s="239">
        <f>ROUND(I305*H305,2)</f>
        <v>0</v>
      </c>
      <c r="K305" s="235" t="s">
        <v>1</v>
      </c>
      <c r="L305" s="240"/>
      <c r="M305" s="241" t="s">
        <v>1</v>
      </c>
      <c r="N305" s="242" t="s">
        <v>41</v>
      </c>
      <c r="O305" s="75"/>
      <c r="P305" s="210">
        <f>O305*H305</f>
        <v>0</v>
      </c>
      <c r="Q305" s="210">
        <v>0</v>
      </c>
      <c r="R305" s="210">
        <f>Q305*H305</f>
        <v>0</v>
      </c>
      <c r="S305" s="210">
        <v>0</v>
      </c>
      <c r="T305" s="211">
        <f>S305*H305</f>
        <v>0</v>
      </c>
      <c r="AR305" s="13" t="s">
        <v>196</v>
      </c>
      <c r="AT305" s="13" t="s">
        <v>339</v>
      </c>
      <c r="AU305" s="13" t="s">
        <v>78</v>
      </c>
      <c r="AY305" s="13" t="s">
        <v>122</v>
      </c>
      <c r="BE305" s="212">
        <f>IF(N305="základní",J305,0)</f>
        <v>0</v>
      </c>
      <c r="BF305" s="212">
        <f>IF(N305="snížená",J305,0)</f>
        <v>0</v>
      </c>
      <c r="BG305" s="212">
        <f>IF(N305="zákl. přenesená",J305,0)</f>
        <v>0</v>
      </c>
      <c r="BH305" s="212">
        <f>IF(N305="sníž. přenesená",J305,0)</f>
        <v>0</v>
      </c>
      <c r="BI305" s="212">
        <f>IF(N305="nulová",J305,0)</f>
        <v>0</v>
      </c>
      <c r="BJ305" s="13" t="s">
        <v>78</v>
      </c>
      <c r="BK305" s="212">
        <f>ROUND(I305*H305,2)</f>
        <v>0</v>
      </c>
      <c r="BL305" s="13" t="s">
        <v>121</v>
      </c>
      <c r="BM305" s="13" t="s">
        <v>1577</v>
      </c>
    </row>
    <row r="306" s="1" customFormat="1" ht="16.5" customHeight="1">
      <c r="B306" s="34"/>
      <c r="C306" s="233" t="s">
        <v>1233</v>
      </c>
      <c r="D306" s="233" t="s">
        <v>339</v>
      </c>
      <c r="E306" s="234" t="s">
        <v>1578</v>
      </c>
      <c r="F306" s="235" t="s">
        <v>1579</v>
      </c>
      <c r="G306" s="236" t="s">
        <v>995</v>
      </c>
      <c r="H306" s="237">
        <v>1</v>
      </c>
      <c r="I306" s="238"/>
      <c r="J306" s="239">
        <f>ROUND(I306*H306,2)</f>
        <v>0</v>
      </c>
      <c r="K306" s="235" t="s">
        <v>1</v>
      </c>
      <c r="L306" s="240"/>
      <c r="M306" s="241" t="s">
        <v>1</v>
      </c>
      <c r="N306" s="242" t="s">
        <v>41</v>
      </c>
      <c r="O306" s="75"/>
      <c r="P306" s="210">
        <f>O306*H306</f>
        <v>0</v>
      </c>
      <c r="Q306" s="210">
        <v>0</v>
      </c>
      <c r="R306" s="210">
        <f>Q306*H306</f>
        <v>0</v>
      </c>
      <c r="S306" s="210">
        <v>0</v>
      </c>
      <c r="T306" s="211">
        <f>S306*H306</f>
        <v>0</v>
      </c>
      <c r="AR306" s="13" t="s">
        <v>196</v>
      </c>
      <c r="AT306" s="13" t="s">
        <v>339</v>
      </c>
      <c r="AU306" s="13" t="s">
        <v>78</v>
      </c>
      <c r="AY306" s="13" t="s">
        <v>122</v>
      </c>
      <c r="BE306" s="212">
        <f>IF(N306="základní",J306,0)</f>
        <v>0</v>
      </c>
      <c r="BF306" s="212">
        <f>IF(N306="snížená",J306,0)</f>
        <v>0</v>
      </c>
      <c r="BG306" s="212">
        <f>IF(N306="zákl. přenesená",J306,0)</f>
        <v>0</v>
      </c>
      <c r="BH306" s="212">
        <f>IF(N306="sníž. přenesená",J306,0)</f>
        <v>0</v>
      </c>
      <c r="BI306" s="212">
        <f>IF(N306="nulová",J306,0)</f>
        <v>0</v>
      </c>
      <c r="BJ306" s="13" t="s">
        <v>78</v>
      </c>
      <c r="BK306" s="212">
        <f>ROUND(I306*H306,2)</f>
        <v>0</v>
      </c>
      <c r="BL306" s="13" t="s">
        <v>121</v>
      </c>
      <c r="BM306" s="13" t="s">
        <v>1580</v>
      </c>
    </row>
    <row r="307" s="1" customFormat="1" ht="16.5" customHeight="1">
      <c r="B307" s="34"/>
      <c r="C307" s="233" t="s">
        <v>1581</v>
      </c>
      <c r="D307" s="233" t="s">
        <v>339</v>
      </c>
      <c r="E307" s="234" t="s">
        <v>1582</v>
      </c>
      <c r="F307" s="235" t="s">
        <v>1583</v>
      </c>
      <c r="G307" s="236" t="s">
        <v>995</v>
      </c>
      <c r="H307" s="237">
        <v>2</v>
      </c>
      <c r="I307" s="238"/>
      <c r="J307" s="239">
        <f>ROUND(I307*H307,2)</f>
        <v>0</v>
      </c>
      <c r="K307" s="235" t="s">
        <v>1</v>
      </c>
      <c r="L307" s="240"/>
      <c r="M307" s="241" t="s">
        <v>1</v>
      </c>
      <c r="N307" s="242" t="s">
        <v>41</v>
      </c>
      <c r="O307" s="75"/>
      <c r="P307" s="210">
        <f>O307*H307</f>
        <v>0</v>
      </c>
      <c r="Q307" s="210">
        <v>0</v>
      </c>
      <c r="R307" s="210">
        <f>Q307*H307</f>
        <v>0</v>
      </c>
      <c r="S307" s="210">
        <v>0</v>
      </c>
      <c r="T307" s="211">
        <f>S307*H307</f>
        <v>0</v>
      </c>
      <c r="AR307" s="13" t="s">
        <v>196</v>
      </c>
      <c r="AT307" s="13" t="s">
        <v>339</v>
      </c>
      <c r="AU307" s="13" t="s">
        <v>78</v>
      </c>
      <c r="AY307" s="13" t="s">
        <v>122</v>
      </c>
      <c r="BE307" s="212">
        <f>IF(N307="základní",J307,0)</f>
        <v>0</v>
      </c>
      <c r="BF307" s="212">
        <f>IF(N307="snížená",J307,0)</f>
        <v>0</v>
      </c>
      <c r="BG307" s="212">
        <f>IF(N307="zákl. přenesená",J307,0)</f>
        <v>0</v>
      </c>
      <c r="BH307" s="212">
        <f>IF(N307="sníž. přenesená",J307,0)</f>
        <v>0</v>
      </c>
      <c r="BI307" s="212">
        <f>IF(N307="nulová",J307,0)</f>
        <v>0</v>
      </c>
      <c r="BJ307" s="13" t="s">
        <v>78</v>
      </c>
      <c r="BK307" s="212">
        <f>ROUND(I307*H307,2)</f>
        <v>0</v>
      </c>
      <c r="BL307" s="13" t="s">
        <v>121</v>
      </c>
      <c r="BM307" s="13" t="s">
        <v>1584</v>
      </c>
    </row>
    <row r="308" s="1" customFormat="1" ht="16.5" customHeight="1">
      <c r="B308" s="34"/>
      <c r="C308" s="233" t="s">
        <v>1236</v>
      </c>
      <c r="D308" s="233" t="s">
        <v>339</v>
      </c>
      <c r="E308" s="234" t="s">
        <v>1585</v>
      </c>
      <c r="F308" s="235" t="s">
        <v>1586</v>
      </c>
      <c r="G308" s="236" t="s">
        <v>995</v>
      </c>
      <c r="H308" s="237">
        <v>1</v>
      </c>
      <c r="I308" s="238"/>
      <c r="J308" s="239">
        <f>ROUND(I308*H308,2)</f>
        <v>0</v>
      </c>
      <c r="K308" s="235" t="s">
        <v>1</v>
      </c>
      <c r="L308" s="240"/>
      <c r="M308" s="241" t="s">
        <v>1</v>
      </c>
      <c r="N308" s="242" t="s">
        <v>41</v>
      </c>
      <c r="O308" s="75"/>
      <c r="P308" s="210">
        <f>O308*H308</f>
        <v>0</v>
      </c>
      <c r="Q308" s="210">
        <v>0</v>
      </c>
      <c r="R308" s="210">
        <f>Q308*H308</f>
        <v>0</v>
      </c>
      <c r="S308" s="210">
        <v>0</v>
      </c>
      <c r="T308" s="211">
        <f>S308*H308</f>
        <v>0</v>
      </c>
      <c r="AR308" s="13" t="s">
        <v>196</v>
      </c>
      <c r="AT308" s="13" t="s">
        <v>339</v>
      </c>
      <c r="AU308" s="13" t="s">
        <v>78</v>
      </c>
      <c r="AY308" s="13" t="s">
        <v>122</v>
      </c>
      <c r="BE308" s="212">
        <f>IF(N308="základní",J308,0)</f>
        <v>0</v>
      </c>
      <c r="BF308" s="212">
        <f>IF(N308="snížená",J308,0)</f>
        <v>0</v>
      </c>
      <c r="BG308" s="212">
        <f>IF(N308="zákl. přenesená",J308,0)</f>
        <v>0</v>
      </c>
      <c r="BH308" s="212">
        <f>IF(N308="sníž. přenesená",J308,0)</f>
        <v>0</v>
      </c>
      <c r="BI308" s="212">
        <f>IF(N308="nulová",J308,0)</f>
        <v>0</v>
      </c>
      <c r="BJ308" s="13" t="s">
        <v>78</v>
      </c>
      <c r="BK308" s="212">
        <f>ROUND(I308*H308,2)</f>
        <v>0</v>
      </c>
      <c r="BL308" s="13" t="s">
        <v>121</v>
      </c>
      <c r="BM308" s="13" t="s">
        <v>1587</v>
      </c>
    </row>
    <row r="309" s="1" customFormat="1" ht="16.5" customHeight="1">
      <c r="B309" s="34"/>
      <c r="C309" s="233" t="s">
        <v>1588</v>
      </c>
      <c r="D309" s="233" t="s">
        <v>339</v>
      </c>
      <c r="E309" s="234" t="s">
        <v>1589</v>
      </c>
      <c r="F309" s="235" t="s">
        <v>1590</v>
      </c>
      <c r="G309" s="236" t="s">
        <v>995</v>
      </c>
      <c r="H309" s="237">
        <v>1</v>
      </c>
      <c r="I309" s="238"/>
      <c r="J309" s="239">
        <f>ROUND(I309*H309,2)</f>
        <v>0</v>
      </c>
      <c r="K309" s="235" t="s">
        <v>1</v>
      </c>
      <c r="L309" s="240"/>
      <c r="M309" s="241" t="s">
        <v>1</v>
      </c>
      <c r="N309" s="242" t="s">
        <v>41</v>
      </c>
      <c r="O309" s="75"/>
      <c r="P309" s="210">
        <f>O309*H309</f>
        <v>0</v>
      </c>
      <c r="Q309" s="210">
        <v>0</v>
      </c>
      <c r="R309" s="210">
        <f>Q309*H309</f>
        <v>0</v>
      </c>
      <c r="S309" s="210">
        <v>0</v>
      </c>
      <c r="T309" s="211">
        <f>S309*H309</f>
        <v>0</v>
      </c>
      <c r="AR309" s="13" t="s">
        <v>196</v>
      </c>
      <c r="AT309" s="13" t="s">
        <v>339</v>
      </c>
      <c r="AU309" s="13" t="s">
        <v>78</v>
      </c>
      <c r="AY309" s="13" t="s">
        <v>122</v>
      </c>
      <c r="BE309" s="212">
        <f>IF(N309="základní",J309,0)</f>
        <v>0</v>
      </c>
      <c r="BF309" s="212">
        <f>IF(N309="snížená",J309,0)</f>
        <v>0</v>
      </c>
      <c r="BG309" s="212">
        <f>IF(N309="zákl. přenesená",J309,0)</f>
        <v>0</v>
      </c>
      <c r="BH309" s="212">
        <f>IF(N309="sníž. přenesená",J309,0)</f>
        <v>0</v>
      </c>
      <c r="BI309" s="212">
        <f>IF(N309="nulová",J309,0)</f>
        <v>0</v>
      </c>
      <c r="BJ309" s="13" t="s">
        <v>78</v>
      </c>
      <c r="BK309" s="212">
        <f>ROUND(I309*H309,2)</f>
        <v>0</v>
      </c>
      <c r="BL309" s="13" t="s">
        <v>121</v>
      </c>
      <c r="BM309" s="13" t="s">
        <v>1591</v>
      </c>
    </row>
    <row r="310" s="1" customFormat="1" ht="16.5" customHeight="1">
      <c r="B310" s="34"/>
      <c r="C310" s="233" t="s">
        <v>1239</v>
      </c>
      <c r="D310" s="233" t="s">
        <v>339</v>
      </c>
      <c r="E310" s="234" t="s">
        <v>1592</v>
      </c>
      <c r="F310" s="235" t="s">
        <v>1593</v>
      </c>
      <c r="G310" s="236" t="s">
        <v>995</v>
      </c>
      <c r="H310" s="237">
        <v>3</v>
      </c>
      <c r="I310" s="238"/>
      <c r="J310" s="239">
        <f>ROUND(I310*H310,2)</f>
        <v>0</v>
      </c>
      <c r="K310" s="235" t="s">
        <v>1</v>
      </c>
      <c r="L310" s="240"/>
      <c r="M310" s="241" t="s">
        <v>1</v>
      </c>
      <c r="N310" s="242" t="s">
        <v>41</v>
      </c>
      <c r="O310" s="75"/>
      <c r="P310" s="210">
        <f>O310*H310</f>
        <v>0</v>
      </c>
      <c r="Q310" s="210">
        <v>0</v>
      </c>
      <c r="R310" s="210">
        <f>Q310*H310</f>
        <v>0</v>
      </c>
      <c r="S310" s="210">
        <v>0</v>
      </c>
      <c r="T310" s="211">
        <f>S310*H310</f>
        <v>0</v>
      </c>
      <c r="AR310" s="13" t="s">
        <v>196</v>
      </c>
      <c r="AT310" s="13" t="s">
        <v>339</v>
      </c>
      <c r="AU310" s="13" t="s">
        <v>78</v>
      </c>
      <c r="AY310" s="13" t="s">
        <v>122</v>
      </c>
      <c r="BE310" s="212">
        <f>IF(N310="základní",J310,0)</f>
        <v>0</v>
      </c>
      <c r="BF310" s="212">
        <f>IF(N310="snížená",J310,0)</f>
        <v>0</v>
      </c>
      <c r="BG310" s="212">
        <f>IF(N310="zákl. přenesená",J310,0)</f>
        <v>0</v>
      </c>
      <c r="BH310" s="212">
        <f>IF(N310="sníž. přenesená",J310,0)</f>
        <v>0</v>
      </c>
      <c r="BI310" s="212">
        <f>IF(N310="nulová",J310,0)</f>
        <v>0</v>
      </c>
      <c r="BJ310" s="13" t="s">
        <v>78</v>
      </c>
      <c r="BK310" s="212">
        <f>ROUND(I310*H310,2)</f>
        <v>0</v>
      </c>
      <c r="BL310" s="13" t="s">
        <v>121</v>
      </c>
      <c r="BM310" s="13" t="s">
        <v>1594</v>
      </c>
    </row>
    <row r="311" s="1" customFormat="1" ht="16.5" customHeight="1">
      <c r="B311" s="34"/>
      <c r="C311" s="233" t="s">
        <v>1595</v>
      </c>
      <c r="D311" s="233" t="s">
        <v>339</v>
      </c>
      <c r="E311" s="234" t="s">
        <v>1596</v>
      </c>
      <c r="F311" s="235" t="s">
        <v>1597</v>
      </c>
      <c r="G311" s="236" t="s">
        <v>995</v>
      </c>
      <c r="H311" s="237">
        <v>1</v>
      </c>
      <c r="I311" s="238"/>
      <c r="J311" s="239">
        <f>ROUND(I311*H311,2)</f>
        <v>0</v>
      </c>
      <c r="K311" s="235" t="s">
        <v>1</v>
      </c>
      <c r="L311" s="240"/>
      <c r="M311" s="241" t="s">
        <v>1</v>
      </c>
      <c r="N311" s="242" t="s">
        <v>41</v>
      </c>
      <c r="O311" s="75"/>
      <c r="P311" s="210">
        <f>O311*H311</f>
        <v>0</v>
      </c>
      <c r="Q311" s="210">
        <v>0</v>
      </c>
      <c r="R311" s="210">
        <f>Q311*H311</f>
        <v>0</v>
      </c>
      <c r="S311" s="210">
        <v>0</v>
      </c>
      <c r="T311" s="211">
        <f>S311*H311</f>
        <v>0</v>
      </c>
      <c r="AR311" s="13" t="s">
        <v>196</v>
      </c>
      <c r="AT311" s="13" t="s">
        <v>339</v>
      </c>
      <c r="AU311" s="13" t="s">
        <v>78</v>
      </c>
      <c r="AY311" s="13" t="s">
        <v>122</v>
      </c>
      <c r="BE311" s="212">
        <f>IF(N311="základní",J311,0)</f>
        <v>0</v>
      </c>
      <c r="BF311" s="212">
        <f>IF(N311="snížená",J311,0)</f>
        <v>0</v>
      </c>
      <c r="BG311" s="212">
        <f>IF(N311="zákl. přenesená",J311,0)</f>
        <v>0</v>
      </c>
      <c r="BH311" s="212">
        <f>IF(N311="sníž. přenesená",J311,0)</f>
        <v>0</v>
      </c>
      <c r="BI311" s="212">
        <f>IF(N311="nulová",J311,0)</f>
        <v>0</v>
      </c>
      <c r="BJ311" s="13" t="s">
        <v>78</v>
      </c>
      <c r="BK311" s="212">
        <f>ROUND(I311*H311,2)</f>
        <v>0</v>
      </c>
      <c r="BL311" s="13" t="s">
        <v>121</v>
      </c>
      <c r="BM311" s="13" t="s">
        <v>1598</v>
      </c>
    </row>
    <row r="312" s="1" customFormat="1" ht="16.5" customHeight="1">
      <c r="B312" s="34"/>
      <c r="C312" s="233" t="s">
        <v>1243</v>
      </c>
      <c r="D312" s="233" t="s">
        <v>339</v>
      </c>
      <c r="E312" s="234" t="s">
        <v>1599</v>
      </c>
      <c r="F312" s="235" t="s">
        <v>1600</v>
      </c>
      <c r="G312" s="236" t="s">
        <v>995</v>
      </c>
      <c r="H312" s="237">
        <v>1</v>
      </c>
      <c r="I312" s="238"/>
      <c r="J312" s="239">
        <f>ROUND(I312*H312,2)</f>
        <v>0</v>
      </c>
      <c r="K312" s="235" t="s">
        <v>1</v>
      </c>
      <c r="L312" s="240"/>
      <c r="M312" s="241" t="s">
        <v>1</v>
      </c>
      <c r="N312" s="242" t="s">
        <v>41</v>
      </c>
      <c r="O312" s="75"/>
      <c r="P312" s="210">
        <f>O312*H312</f>
        <v>0</v>
      </c>
      <c r="Q312" s="210">
        <v>0</v>
      </c>
      <c r="R312" s="210">
        <f>Q312*H312</f>
        <v>0</v>
      </c>
      <c r="S312" s="210">
        <v>0</v>
      </c>
      <c r="T312" s="211">
        <f>S312*H312</f>
        <v>0</v>
      </c>
      <c r="AR312" s="13" t="s">
        <v>196</v>
      </c>
      <c r="AT312" s="13" t="s">
        <v>339</v>
      </c>
      <c r="AU312" s="13" t="s">
        <v>78</v>
      </c>
      <c r="AY312" s="13" t="s">
        <v>122</v>
      </c>
      <c r="BE312" s="212">
        <f>IF(N312="základní",J312,0)</f>
        <v>0</v>
      </c>
      <c r="BF312" s="212">
        <f>IF(N312="snížená",J312,0)</f>
        <v>0</v>
      </c>
      <c r="BG312" s="212">
        <f>IF(N312="zákl. přenesená",J312,0)</f>
        <v>0</v>
      </c>
      <c r="BH312" s="212">
        <f>IF(N312="sníž. přenesená",J312,0)</f>
        <v>0</v>
      </c>
      <c r="BI312" s="212">
        <f>IF(N312="nulová",J312,0)</f>
        <v>0</v>
      </c>
      <c r="BJ312" s="13" t="s">
        <v>78</v>
      </c>
      <c r="BK312" s="212">
        <f>ROUND(I312*H312,2)</f>
        <v>0</v>
      </c>
      <c r="BL312" s="13" t="s">
        <v>121</v>
      </c>
      <c r="BM312" s="13" t="s">
        <v>1601</v>
      </c>
    </row>
    <row r="313" s="1" customFormat="1" ht="16.5" customHeight="1">
      <c r="B313" s="34"/>
      <c r="C313" s="233" t="s">
        <v>1602</v>
      </c>
      <c r="D313" s="233" t="s">
        <v>339</v>
      </c>
      <c r="E313" s="234" t="s">
        <v>1603</v>
      </c>
      <c r="F313" s="235" t="s">
        <v>1604</v>
      </c>
      <c r="G313" s="236" t="s">
        <v>995</v>
      </c>
      <c r="H313" s="237">
        <v>1</v>
      </c>
      <c r="I313" s="238"/>
      <c r="J313" s="239">
        <f>ROUND(I313*H313,2)</f>
        <v>0</v>
      </c>
      <c r="K313" s="235" t="s">
        <v>1</v>
      </c>
      <c r="L313" s="240"/>
      <c r="M313" s="241" t="s">
        <v>1</v>
      </c>
      <c r="N313" s="242" t="s">
        <v>41</v>
      </c>
      <c r="O313" s="75"/>
      <c r="P313" s="210">
        <f>O313*H313</f>
        <v>0</v>
      </c>
      <c r="Q313" s="210">
        <v>0</v>
      </c>
      <c r="R313" s="210">
        <f>Q313*H313</f>
        <v>0</v>
      </c>
      <c r="S313" s="210">
        <v>0</v>
      </c>
      <c r="T313" s="211">
        <f>S313*H313</f>
        <v>0</v>
      </c>
      <c r="AR313" s="13" t="s">
        <v>196</v>
      </c>
      <c r="AT313" s="13" t="s">
        <v>339</v>
      </c>
      <c r="AU313" s="13" t="s">
        <v>78</v>
      </c>
      <c r="AY313" s="13" t="s">
        <v>122</v>
      </c>
      <c r="BE313" s="212">
        <f>IF(N313="základní",J313,0)</f>
        <v>0</v>
      </c>
      <c r="BF313" s="212">
        <f>IF(N313="snížená",J313,0)</f>
        <v>0</v>
      </c>
      <c r="BG313" s="212">
        <f>IF(N313="zákl. přenesená",J313,0)</f>
        <v>0</v>
      </c>
      <c r="BH313" s="212">
        <f>IF(N313="sníž. přenesená",J313,0)</f>
        <v>0</v>
      </c>
      <c r="BI313" s="212">
        <f>IF(N313="nulová",J313,0)</f>
        <v>0</v>
      </c>
      <c r="BJ313" s="13" t="s">
        <v>78</v>
      </c>
      <c r="BK313" s="212">
        <f>ROUND(I313*H313,2)</f>
        <v>0</v>
      </c>
      <c r="BL313" s="13" t="s">
        <v>121</v>
      </c>
      <c r="BM313" s="13" t="s">
        <v>1605</v>
      </c>
    </row>
    <row r="314" s="1" customFormat="1" ht="16.5" customHeight="1">
      <c r="B314" s="34"/>
      <c r="C314" s="233" t="s">
        <v>1244</v>
      </c>
      <c r="D314" s="233" t="s">
        <v>339</v>
      </c>
      <c r="E314" s="234" t="s">
        <v>1606</v>
      </c>
      <c r="F314" s="235" t="s">
        <v>1607</v>
      </c>
      <c r="G314" s="236" t="s">
        <v>995</v>
      </c>
      <c r="H314" s="237">
        <v>2</v>
      </c>
      <c r="I314" s="238"/>
      <c r="J314" s="239">
        <f>ROUND(I314*H314,2)</f>
        <v>0</v>
      </c>
      <c r="K314" s="235" t="s">
        <v>1</v>
      </c>
      <c r="L314" s="240"/>
      <c r="M314" s="241" t="s">
        <v>1</v>
      </c>
      <c r="N314" s="242" t="s">
        <v>41</v>
      </c>
      <c r="O314" s="75"/>
      <c r="P314" s="210">
        <f>O314*H314</f>
        <v>0</v>
      </c>
      <c r="Q314" s="210">
        <v>0</v>
      </c>
      <c r="R314" s="210">
        <f>Q314*H314</f>
        <v>0</v>
      </c>
      <c r="S314" s="210">
        <v>0</v>
      </c>
      <c r="T314" s="211">
        <f>S314*H314</f>
        <v>0</v>
      </c>
      <c r="AR314" s="13" t="s">
        <v>196</v>
      </c>
      <c r="AT314" s="13" t="s">
        <v>339</v>
      </c>
      <c r="AU314" s="13" t="s">
        <v>78</v>
      </c>
      <c r="AY314" s="13" t="s">
        <v>122</v>
      </c>
      <c r="BE314" s="212">
        <f>IF(N314="základní",J314,0)</f>
        <v>0</v>
      </c>
      <c r="BF314" s="212">
        <f>IF(N314="snížená",J314,0)</f>
        <v>0</v>
      </c>
      <c r="BG314" s="212">
        <f>IF(N314="zákl. přenesená",J314,0)</f>
        <v>0</v>
      </c>
      <c r="BH314" s="212">
        <f>IF(N314="sníž. přenesená",J314,0)</f>
        <v>0</v>
      </c>
      <c r="BI314" s="212">
        <f>IF(N314="nulová",J314,0)</f>
        <v>0</v>
      </c>
      <c r="BJ314" s="13" t="s">
        <v>78</v>
      </c>
      <c r="BK314" s="212">
        <f>ROUND(I314*H314,2)</f>
        <v>0</v>
      </c>
      <c r="BL314" s="13" t="s">
        <v>121</v>
      </c>
      <c r="BM314" s="13" t="s">
        <v>1608</v>
      </c>
    </row>
    <row r="315" s="1" customFormat="1" ht="16.5" customHeight="1">
      <c r="B315" s="34"/>
      <c r="C315" s="233" t="s">
        <v>1609</v>
      </c>
      <c r="D315" s="233" t="s">
        <v>339</v>
      </c>
      <c r="E315" s="234" t="s">
        <v>1610</v>
      </c>
      <c r="F315" s="235" t="s">
        <v>1611</v>
      </c>
      <c r="G315" s="236" t="s">
        <v>995</v>
      </c>
      <c r="H315" s="237">
        <v>1</v>
      </c>
      <c r="I315" s="238"/>
      <c r="J315" s="239">
        <f>ROUND(I315*H315,2)</f>
        <v>0</v>
      </c>
      <c r="K315" s="235" t="s">
        <v>1</v>
      </c>
      <c r="L315" s="240"/>
      <c r="M315" s="241" t="s">
        <v>1</v>
      </c>
      <c r="N315" s="242" t="s">
        <v>41</v>
      </c>
      <c r="O315" s="75"/>
      <c r="P315" s="210">
        <f>O315*H315</f>
        <v>0</v>
      </c>
      <c r="Q315" s="210">
        <v>0</v>
      </c>
      <c r="R315" s="210">
        <f>Q315*H315</f>
        <v>0</v>
      </c>
      <c r="S315" s="210">
        <v>0</v>
      </c>
      <c r="T315" s="211">
        <f>S315*H315</f>
        <v>0</v>
      </c>
      <c r="AR315" s="13" t="s">
        <v>196</v>
      </c>
      <c r="AT315" s="13" t="s">
        <v>339</v>
      </c>
      <c r="AU315" s="13" t="s">
        <v>78</v>
      </c>
      <c r="AY315" s="13" t="s">
        <v>122</v>
      </c>
      <c r="BE315" s="212">
        <f>IF(N315="základní",J315,0)</f>
        <v>0</v>
      </c>
      <c r="BF315" s="212">
        <f>IF(N315="snížená",J315,0)</f>
        <v>0</v>
      </c>
      <c r="BG315" s="212">
        <f>IF(N315="zákl. přenesená",J315,0)</f>
        <v>0</v>
      </c>
      <c r="BH315" s="212">
        <f>IF(N315="sníž. přenesená",J315,0)</f>
        <v>0</v>
      </c>
      <c r="BI315" s="212">
        <f>IF(N315="nulová",J315,0)</f>
        <v>0</v>
      </c>
      <c r="BJ315" s="13" t="s">
        <v>78</v>
      </c>
      <c r="BK315" s="212">
        <f>ROUND(I315*H315,2)</f>
        <v>0</v>
      </c>
      <c r="BL315" s="13" t="s">
        <v>121</v>
      </c>
      <c r="BM315" s="13" t="s">
        <v>1612</v>
      </c>
    </row>
    <row r="316" s="1" customFormat="1" ht="16.5" customHeight="1">
      <c r="B316" s="34"/>
      <c r="C316" s="233" t="s">
        <v>1248</v>
      </c>
      <c r="D316" s="233" t="s">
        <v>339</v>
      </c>
      <c r="E316" s="234" t="s">
        <v>1613</v>
      </c>
      <c r="F316" s="235" t="s">
        <v>1614</v>
      </c>
      <c r="G316" s="236" t="s">
        <v>995</v>
      </c>
      <c r="H316" s="237">
        <v>6</v>
      </c>
      <c r="I316" s="238"/>
      <c r="J316" s="239">
        <f>ROUND(I316*H316,2)</f>
        <v>0</v>
      </c>
      <c r="K316" s="235" t="s">
        <v>1</v>
      </c>
      <c r="L316" s="240"/>
      <c r="M316" s="241" t="s">
        <v>1</v>
      </c>
      <c r="N316" s="242" t="s">
        <v>41</v>
      </c>
      <c r="O316" s="75"/>
      <c r="P316" s="210">
        <f>O316*H316</f>
        <v>0</v>
      </c>
      <c r="Q316" s="210">
        <v>0</v>
      </c>
      <c r="R316" s="210">
        <f>Q316*H316</f>
        <v>0</v>
      </c>
      <c r="S316" s="210">
        <v>0</v>
      </c>
      <c r="T316" s="211">
        <f>S316*H316</f>
        <v>0</v>
      </c>
      <c r="AR316" s="13" t="s">
        <v>196</v>
      </c>
      <c r="AT316" s="13" t="s">
        <v>339</v>
      </c>
      <c r="AU316" s="13" t="s">
        <v>78</v>
      </c>
      <c r="AY316" s="13" t="s">
        <v>122</v>
      </c>
      <c r="BE316" s="212">
        <f>IF(N316="základní",J316,0)</f>
        <v>0</v>
      </c>
      <c r="BF316" s="212">
        <f>IF(N316="snížená",J316,0)</f>
        <v>0</v>
      </c>
      <c r="BG316" s="212">
        <f>IF(N316="zákl. přenesená",J316,0)</f>
        <v>0</v>
      </c>
      <c r="BH316" s="212">
        <f>IF(N316="sníž. přenesená",J316,0)</f>
        <v>0</v>
      </c>
      <c r="BI316" s="212">
        <f>IF(N316="nulová",J316,0)</f>
        <v>0</v>
      </c>
      <c r="BJ316" s="13" t="s">
        <v>78</v>
      </c>
      <c r="BK316" s="212">
        <f>ROUND(I316*H316,2)</f>
        <v>0</v>
      </c>
      <c r="BL316" s="13" t="s">
        <v>121</v>
      </c>
      <c r="BM316" s="13" t="s">
        <v>1615</v>
      </c>
    </row>
    <row r="317" s="1" customFormat="1" ht="16.5" customHeight="1">
      <c r="B317" s="34"/>
      <c r="C317" s="233" t="s">
        <v>1616</v>
      </c>
      <c r="D317" s="233" t="s">
        <v>339</v>
      </c>
      <c r="E317" s="234" t="s">
        <v>1617</v>
      </c>
      <c r="F317" s="235" t="s">
        <v>1618</v>
      </c>
      <c r="G317" s="236" t="s">
        <v>995</v>
      </c>
      <c r="H317" s="237">
        <v>1</v>
      </c>
      <c r="I317" s="238"/>
      <c r="J317" s="239">
        <f>ROUND(I317*H317,2)</f>
        <v>0</v>
      </c>
      <c r="K317" s="235" t="s">
        <v>1</v>
      </c>
      <c r="L317" s="240"/>
      <c r="M317" s="241" t="s">
        <v>1</v>
      </c>
      <c r="N317" s="242" t="s">
        <v>41</v>
      </c>
      <c r="O317" s="75"/>
      <c r="P317" s="210">
        <f>O317*H317</f>
        <v>0</v>
      </c>
      <c r="Q317" s="210">
        <v>0</v>
      </c>
      <c r="R317" s="210">
        <f>Q317*H317</f>
        <v>0</v>
      </c>
      <c r="S317" s="210">
        <v>0</v>
      </c>
      <c r="T317" s="211">
        <f>S317*H317</f>
        <v>0</v>
      </c>
      <c r="AR317" s="13" t="s">
        <v>196</v>
      </c>
      <c r="AT317" s="13" t="s">
        <v>339</v>
      </c>
      <c r="AU317" s="13" t="s">
        <v>78</v>
      </c>
      <c r="AY317" s="13" t="s">
        <v>122</v>
      </c>
      <c r="BE317" s="212">
        <f>IF(N317="základní",J317,0)</f>
        <v>0</v>
      </c>
      <c r="BF317" s="212">
        <f>IF(N317="snížená",J317,0)</f>
        <v>0</v>
      </c>
      <c r="BG317" s="212">
        <f>IF(N317="zákl. přenesená",J317,0)</f>
        <v>0</v>
      </c>
      <c r="BH317" s="212">
        <f>IF(N317="sníž. přenesená",J317,0)</f>
        <v>0</v>
      </c>
      <c r="BI317" s="212">
        <f>IF(N317="nulová",J317,0)</f>
        <v>0</v>
      </c>
      <c r="BJ317" s="13" t="s">
        <v>78</v>
      </c>
      <c r="BK317" s="212">
        <f>ROUND(I317*H317,2)</f>
        <v>0</v>
      </c>
      <c r="BL317" s="13" t="s">
        <v>121</v>
      </c>
      <c r="BM317" s="13" t="s">
        <v>1619</v>
      </c>
    </row>
    <row r="318" s="1" customFormat="1" ht="16.5" customHeight="1">
      <c r="B318" s="34"/>
      <c r="C318" s="233" t="s">
        <v>1251</v>
      </c>
      <c r="D318" s="233" t="s">
        <v>339</v>
      </c>
      <c r="E318" s="234" t="s">
        <v>1620</v>
      </c>
      <c r="F318" s="235" t="s">
        <v>1621</v>
      </c>
      <c r="G318" s="236" t="s">
        <v>995</v>
      </c>
      <c r="H318" s="237">
        <v>4</v>
      </c>
      <c r="I318" s="238"/>
      <c r="J318" s="239">
        <f>ROUND(I318*H318,2)</f>
        <v>0</v>
      </c>
      <c r="K318" s="235" t="s">
        <v>1</v>
      </c>
      <c r="L318" s="240"/>
      <c r="M318" s="241" t="s">
        <v>1</v>
      </c>
      <c r="N318" s="242" t="s">
        <v>41</v>
      </c>
      <c r="O318" s="75"/>
      <c r="P318" s="210">
        <f>O318*H318</f>
        <v>0</v>
      </c>
      <c r="Q318" s="210">
        <v>0</v>
      </c>
      <c r="R318" s="210">
        <f>Q318*H318</f>
        <v>0</v>
      </c>
      <c r="S318" s="210">
        <v>0</v>
      </c>
      <c r="T318" s="211">
        <f>S318*H318</f>
        <v>0</v>
      </c>
      <c r="AR318" s="13" t="s">
        <v>196</v>
      </c>
      <c r="AT318" s="13" t="s">
        <v>339</v>
      </c>
      <c r="AU318" s="13" t="s">
        <v>78</v>
      </c>
      <c r="AY318" s="13" t="s">
        <v>122</v>
      </c>
      <c r="BE318" s="212">
        <f>IF(N318="základní",J318,0)</f>
        <v>0</v>
      </c>
      <c r="BF318" s="212">
        <f>IF(N318="snížená",J318,0)</f>
        <v>0</v>
      </c>
      <c r="BG318" s="212">
        <f>IF(N318="zákl. přenesená",J318,0)</f>
        <v>0</v>
      </c>
      <c r="BH318" s="212">
        <f>IF(N318="sníž. přenesená",J318,0)</f>
        <v>0</v>
      </c>
      <c r="BI318" s="212">
        <f>IF(N318="nulová",J318,0)</f>
        <v>0</v>
      </c>
      <c r="BJ318" s="13" t="s">
        <v>78</v>
      </c>
      <c r="BK318" s="212">
        <f>ROUND(I318*H318,2)</f>
        <v>0</v>
      </c>
      <c r="BL318" s="13" t="s">
        <v>121</v>
      </c>
      <c r="BM318" s="13" t="s">
        <v>1622</v>
      </c>
    </row>
    <row r="319" s="1" customFormat="1" ht="16.5" customHeight="1">
      <c r="B319" s="34"/>
      <c r="C319" s="233" t="s">
        <v>1623</v>
      </c>
      <c r="D319" s="233" t="s">
        <v>339</v>
      </c>
      <c r="E319" s="234" t="s">
        <v>1624</v>
      </c>
      <c r="F319" s="235" t="s">
        <v>1625</v>
      </c>
      <c r="G319" s="236" t="s">
        <v>995</v>
      </c>
      <c r="H319" s="237">
        <v>4</v>
      </c>
      <c r="I319" s="238"/>
      <c r="J319" s="239">
        <f>ROUND(I319*H319,2)</f>
        <v>0</v>
      </c>
      <c r="K319" s="235" t="s">
        <v>1</v>
      </c>
      <c r="L319" s="240"/>
      <c r="M319" s="241" t="s">
        <v>1</v>
      </c>
      <c r="N319" s="242" t="s">
        <v>41</v>
      </c>
      <c r="O319" s="75"/>
      <c r="P319" s="210">
        <f>O319*H319</f>
        <v>0</v>
      </c>
      <c r="Q319" s="210">
        <v>0</v>
      </c>
      <c r="R319" s="210">
        <f>Q319*H319</f>
        <v>0</v>
      </c>
      <c r="S319" s="210">
        <v>0</v>
      </c>
      <c r="T319" s="211">
        <f>S319*H319</f>
        <v>0</v>
      </c>
      <c r="AR319" s="13" t="s">
        <v>196</v>
      </c>
      <c r="AT319" s="13" t="s">
        <v>339</v>
      </c>
      <c r="AU319" s="13" t="s">
        <v>78</v>
      </c>
      <c r="AY319" s="13" t="s">
        <v>122</v>
      </c>
      <c r="BE319" s="212">
        <f>IF(N319="základní",J319,0)</f>
        <v>0</v>
      </c>
      <c r="BF319" s="212">
        <f>IF(N319="snížená",J319,0)</f>
        <v>0</v>
      </c>
      <c r="BG319" s="212">
        <f>IF(N319="zákl. přenesená",J319,0)</f>
        <v>0</v>
      </c>
      <c r="BH319" s="212">
        <f>IF(N319="sníž. přenesená",J319,0)</f>
        <v>0</v>
      </c>
      <c r="BI319" s="212">
        <f>IF(N319="nulová",J319,0)</f>
        <v>0</v>
      </c>
      <c r="BJ319" s="13" t="s">
        <v>78</v>
      </c>
      <c r="BK319" s="212">
        <f>ROUND(I319*H319,2)</f>
        <v>0</v>
      </c>
      <c r="BL319" s="13" t="s">
        <v>121</v>
      </c>
      <c r="BM319" s="13" t="s">
        <v>1626</v>
      </c>
    </row>
    <row r="320" s="10" customFormat="1" ht="25.92" customHeight="1">
      <c r="B320" s="185"/>
      <c r="C320" s="186"/>
      <c r="D320" s="187" t="s">
        <v>69</v>
      </c>
      <c r="E320" s="188" t="s">
        <v>1627</v>
      </c>
      <c r="F320" s="188" t="s">
        <v>1628</v>
      </c>
      <c r="G320" s="186"/>
      <c r="H320" s="186"/>
      <c r="I320" s="189"/>
      <c r="J320" s="190">
        <f>BK320</f>
        <v>0</v>
      </c>
      <c r="K320" s="186"/>
      <c r="L320" s="191"/>
      <c r="M320" s="192"/>
      <c r="N320" s="193"/>
      <c r="O320" s="193"/>
      <c r="P320" s="194">
        <f>SUM(P321:P322)</f>
        <v>0</v>
      </c>
      <c r="Q320" s="193"/>
      <c r="R320" s="194">
        <f>SUM(R321:R322)</f>
        <v>0</v>
      </c>
      <c r="S320" s="193"/>
      <c r="T320" s="195">
        <f>SUM(T321:T322)</f>
        <v>0</v>
      </c>
      <c r="AR320" s="196" t="s">
        <v>78</v>
      </c>
      <c r="AT320" s="197" t="s">
        <v>69</v>
      </c>
      <c r="AU320" s="197" t="s">
        <v>70</v>
      </c>
      <c r="AY320" s="196" t="s">
        <v>122</v>
      </c>
      <c r="BK320" s="198">
        <f>SUM(BK321:BK322)</f>
        <v>0</v>
      </c>
    </row>
    <row r="321" s="1" customFormat="1" ht="16.5" customHeight="1">
      <c r="B321" s="34"/>
      <c r="C321" s="201" t="s">
        <v>1255</v>
      </c>
      <c r="D321" s="201" t="s">
        <v>124</v>
      </c>
      <c r="E321" s="202" t="s">
        <v>1629</v>
      </c>
      <c r="F321" s="203" t="s">
        <v>1630</v>
      </c>
      <c r="G321" s="204" t="s">
        <v>1631</v>
      </c>
      <c r="H321" s="205">
        <v>4</v>
      </c>
      <c r="I321" s="206"/>
      <c r="J321" s="207">
        <f>ROUND(I321*H321,2)</f>
        <v>0</v>
      </c>
      <c r="K321" s="203" t="s">
        <v>1</v>
      </c>
      <c r="L321" s="39"/>
      <c r="M321" s="208" t="s">
        <v>1</v>
      </c>
      <c r="N321" s="209" t="s">
        <v>41</v>
      </c>
      <c r="O321" s="75"/>
      <c r="P321" s="210">
        <f>O321*H321</f>
        <v>0</v>
      </c>
      <c r="Q321" s="210">
        <v>0</v>
      </c>
      <c r="R321" s="210">
        <f>Q321*H321</f>
        <v>0</v>
      </c>
      <c r="S321" s="210">
        <v>0</v>
      </c>
      <c r="T321" s="211">
        <f>S321*H321</f>
        <v>0</v>
      </c>
      <c r="AR321" s="13" t="s">
        <v>121</v>
      </c>
      <c r="AT321" s="13" t="s">
        <v>124</v>
      </c>
      <c r="AU321" s="13" t="s">
        <v>78</v>
      </c>
      <c r="AY321" s="13" t="s">
        <v>122</v>
      </c>
      <c r="BE321" s="212">
        <f>IF(N321="základní",J321,0)</f>
        <v>0</v>
      </c>
      <c r="BF321" s="212">
        <f>IF(N321="snížená",J321,0)</f>
        <v>0</v>
      </c>
      <c r="BG321" s="212">
        <f>IF(N321="zákl. přenesená",J321,0)</f>
        <v>0</v>
      </c>
      <c r="BH321" s="212">
        <f>IF(N321="sníž. přenesená",J321,0)</f>
        <v>0</v>
      </c>
      <c r="BI321" s="212">
        <f>IF(N321="nulová",J321,0)</f>
        <v>0</v>
      </c>
      <c r="BJ321" s="13" t="s">
        <v>78</v>
      </c>
      <c r="BK321" s="212">
        <f>ROUND(I321*H321,2)</f>
        <v>0</v>
      </c>
      <c r="BL321" s="13" t="s">
        <v>121</v>
      </c>
      <c r="BM321" s="13" t="s">
        <v>1632</v>
      </c>
    </row>
    <row r="322" s="1" customFormat="1" ht="16.5" customHeight="1">
      <c r="B322" s="34"/>
      <c r="C322" s="201" t="s">
        <v>1633</v>
      </c>
      <c r="D322" s="201" t="s">
        <v>124</v>
      </c>
      <c r="E322" s="202" t="s">
        <v>1634</v>
      </c>
      <c r="F322" s="203" t="s">
        <v>1635</v>
      </c>
      <c r="G322" s="204" t="s">
        <v>1631</v>
      </c>
      <c r="H322" s="205">
        <v>10</v>
      </c>
      <c r="I322" s="206"/>
      <c r="J322" s="207">
        <f>ROUND(I322*H322,2)</f>
        <v>0</v>
      </c>
      <c r="K322" s="203" t="s">
        <v>1</v>
      </c>
      <c r="L322" s="39"/>
      <c r="M322" s="208" t="s">
        <v>1</v>
      </c>
      <c r="N322" s="209" t="s">
        <v>41</v>
      </c>
      <c r="O322" s="75"/>
      <c r="P322" s="210">
        <f>O322*H322</f>
        <v>0</v>
      </c>
      <c r="Q322" s="210">
        <v>0</v>
      </c>
      <c r="R322" s="210">
        <f>Q322*H322</f>
        <v>0</v>
      </c>
      <c r="S322" s="210">
        <v>0</v>
      </c>
      <c r="T322" s="211">
        <f>S322*H322</f>
        <v>0</v>
      </c>
      <c r="AR322" s="13" t="s">
        <v>121</v>
      </c>
      <c r="AT322" s="13" t="s">
        <v>124</v>
      </c>
      <c r="AU322" s="13" t="s">
        <v>78</v>
      </c>
      <c r="AY322" s="13" t="s">
        <v>122</v>
      </c>
      <c r="BE322" s="212">
        <f>IF(N322="základní",J322,0)</f>
        <v>0</v>
      </c>
      <c r="BF322" s="212">
        <f>IF(N322="snížená",J322,0)</f>
        <v>0</v>
      </c>
      <c r="BG322" s="212">
        <f>IF(N322="zákl. přenesená",J322,0)</f>
        <v>0</v>
      </c>
      <c r="BH322" s="212">
        <f>IF(N322="sníž. přenesená",J322,0)</f>
        <v>0</v>
      </c>
      <c r="BI322" s="212">
        <f>IF(N322="nulová",J322,0)</f>
        <v>0</v>
      </c>
      <c r="BJ322" s="13" t="s">
        <v>78</v>
      </c>
      <c r="BK322" s="212">
        <f>ROUND(I322*H322,2)</f>
        <v>0</v>
      </c>
      <c r="BL322" s="13" t="s">
        <v>121</v>
      </c>
      <c r="BM322" s="13" t="s">
        <v>1636</v>
      </c>
    </row>
    <row r="323" s="10" customFormat="1" ht="25.92" customHeight="1">
      <c r="B323" s="185"/>
      <c r="C323" s="186"/>
      <c r="D323" s="187" t="s">
        <v>69</v>
      </c>
      <c r="E323" s="188" t="s">
        <v>1637</v>
      </c>
      <c r="F323" s="188" t="s">
        <v>1638</v>
      </c>
      <c r="G323" s="186"/>
      <c r="H323" s="186"/>
      <c r="I323" s="189"/>
      <c r="J323" s="190">
        <f>BK323</f>
        <v>0</v>
      </c>
      <c r="K323" s="186"/>
      <c r="L323" s="191"/>
      <c r="M323" s="192"/>
      <c r="N323" s="193"/>
      <c r="O323" s="193"/>
      <c r="P323" s="194">
        <f>P324</f>
        <v>0</v>
      </c>
      <c r="Q323" s="193"/>
      <c r="R323" s="194">
        <f>R324</f>
        <v>0</v>
      </c>
      <c r="S323" s="193"/>
      <c r="T323" s="195">
        <f>T324</f>
        <v>0</v>
      </c>
      <c r="AR323" s="196" t="s">
        <v>78</v>
      </c>
      <c r="AT323" s="197" t="s">
        <v>69</v>
      </c>
      <c r="AU323" s="197" t="s">
        <v>70</v>
      </c>
      <c r="AY323" s="196" t="s">
        <v>122</v>
      </c>
      <c r="BK323" s="198">
        <f>BK324</f>
        <v>0</v>
      </c>
    </row>
    <row r="324" s="1" customFormat="1" ht="16.5" customHeight="1">
      <c r="B324" s="34"/>
      <c r="C324" s="201" t="s">
        <v>1258</v>
      </c>
      <c r="D324" s="201" t="s">
        <v>124</v>
      </c>
      <c r="E324" s="202" t="s">
        <v>1639</v>
      </c>
      <c r="F324" s="203" t="s">
        <v>1640</v>
      </c>
      <c r="G324" s="204" t="s">
        <v>1641</v>
      </c>
      <c r="H324" s="205">
        <v>50</v>
      </c>
      <c r="I324" s="206"/>
      <c r="J324" s="207">
        <f>ROUND(I324*H324,2)</f>
        <v>0</v>
      </c>
      <c r="K324" s="203" t="s">
        <v>1</v>
      </c>
      <c r="L324" s="39"/>
      <c r="M324" s="213" t="s">
        <v>1</v>
      </c>
      <c r="N324" s="214" t="s">
        <v>41</v>
      </c>
      <c r="O324" s="215"/>
      <c r="P324" s="216">
        <f>O324*H324</f>
        <v>0</v>
      </c>
      <c r="Q324" s="216">
        <v>0</v>
      </c>
      <c r="R324" s="216">
        <f>Q324*H324</f>
        <v>0</v>
      </c>
      <c r="S324" s="216">
        <v>0</v>
      </c>
      <c r="T324" s="217">
        <f>S324*H324</f>
        <v>0</v>
      </c>
      <c r="AR324" s="13" t="s">
        <v>121</v>
      </c>
      <c r="AT324" s="13" t="s">
        <v>124</v>
      </c>
      <c r="AU324" s="13" t="s">
        <v>78</v>
      </c>
      <c r="AY324" s="13" t="s">
        <v>122</v>
      </c>
      <c r="BE324" s="212">
        <f>IF(N324="základní",J324,0)</f>
        <v>0</v>
      </c>
      <c r="BF324" s="212">
        <f>IF(N324="snížená",J324,0)</f>
        <v>0</v>
      </c>
      <c r="BG324" s="212">
        <f>IF(N324="zákl. přenesená",J324,0)</f>
        <v>0</v>
      </c>
      <c r="BH324" s="212">
        <f>IF(N324="sníž. přenesená",J324,0)</f>
        <v>0</v>
      </c>
      <c r="BI324" s="212">
        <f>IF(N324="nulová",J324,0)</f>
        <v>0</v>
      </c>
      <c r="BJ324" s="13" t="s">
        <v>78</v>
      </c>
      <c r="BK324" s="212">
        <f>ROUND(I324*H324,2)</f>
        <v>0</v>
      </c>
      <c r="BL324" s="13" t="s">
        <v>121</v>
      </c>
      <c r="BM324" s="13" t="s">
        <v>1642</v>
      </c>
    </row>
    <row r="325" s="1" customFormat="1" ht="6.96" customHeight="1">
      <c r="B325" s="53"/>
      <c r="C325" s="54"/>
      <c r="D325" s="54"/>
      <c r="E325" s="54"/>
      <c r="F325" s="54"/>
      <c r="G325" s="54"/>
      <c r="H325" s="54"/>
      <c r="I325" s="151"/>
      <c r="J325" s="54"/>
      <c r="K325" s="54"/>
      <c r="L325" s="39"/>
    </row>
  </sheetData>
  <sheetProtection sheet="1" autoFilter="0" formatColumns="0" formatRows="0" objects="1" scenarios="1" spinCount="100000" saltValue="GtFmzosIToOuNX6WSmTx7xWja2z+8ZXUDHSjfk0Hhm5oMP5nDjLeqckU0gpnO+eysDiC4lxV7ijRREKqml7Zfw==" hashValue="MvC+wAIwxnMyuYZzJzKRjsIzGOX8h5PRN/YKZ6j8ipJ7fmNNNKOMp8DAtjo1g16RsK7QeuyYIWPGhKQcVa8R7Q==" algorithmName="SHA-512" password="CC35"/>
  <autoFilter ref="C90:K324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Milan Hájek</dc:creator>
  <cp:lastModifiedBy>Milan Hájek</cp:lastModifiedBy>
  <dcterms:created xsi:type="dcterms:W3CDTF">2019-03-28T08:21:29Z</dcterms:created>
  <dcterms:modified xsi:type="dcterms:W3CDTF">2019-03-28T08:21:49Z</dcterms:modified>
</cp:coreProperties>
</file>