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ekapitulace stavby" sheetId="1" r:id="rId1"/>
    <sheet name="01 - Chodba 2st 2.NP" sheetId="2" r:id="rId2"/>
    <sheet name="02 - Chodba 2st 3.NP" sheetId="3" r:id="rId3"/>
    <sheet name="03 - Chodba družiny" sheetId="4" r:id="rId4"/>
    <sheet name="04 - VRN" sheetId="5" r:id="rId5"/>
  </sheets>
  <definedNames>
    <definedName name="_xlnm._FilterDatabase" localSheetId="1" hidden="1">'01 - Chodba 2st 2.NP'!$C$83:$K$154</definedName>
    <definedName name="_xlnm._FilterDatabase" localSheetId="2" hidden="1">'02 - Chodba 2st 3.NP'!$C$83:$K$150</definedName>
    <definedName name="_xlnm._FilterDatabase" localSheetId="3" hidden="1">'03 - Chodba družiny'!$C$83:$K$143</definedName>
    <definedName name="_xlnm._FilterDatabase" localSheetId="4" hidden="1">'04 - VRN'!$C$81:$K$93</definedName>
    <definedName name="_xlnm.Print_Titles" localSheetId="1">'01 - Chodba 2st 2.NP'!$83:$83</definedName>
    <definedName name="_xlnm.Print_Titles" localSheetId="2">'02 - Chodba 2st 3.NP'!$83:$83</definedName>
    <definedName name="_xlnm.Print_Titles" localSheetId="3">'03 - Chodba družiny'!$83:$83</definedName>
    <definedName name="_xlnm.Print_Titles" localSheetId="4">'04 - VRN'!$81:$81</definedName>
    <definedName name="_xlnm.Print_Titles" localSheetId="0">'Rekapitulace stavby'!$52:$52</definedName>
    <definedName name="_xlnm.Print_Area" localSheetId="1">'01 - Chodba 2st 2.NP'!$C$4:$J$39,'01 - Chodba 2st 2.NP'!$C$45:$J$65,'01 - Chodba 2st 2.NP'!$C$71:$K$154</definedName>
    <definedName name="_xlnm.Print_Area" localSheetId="2">'02 - Chodba 2st 3.NP'!$C$4:$J$39,'02 - Chodba 2st 3.NP'!$C$45:$J$65,'02 - Chodba 2st 3.NP'!$C$71:$K$150</definedName>
    <definedName name="_xlnm.Print_Area" localSheetId="3">'03 - Chodba družiny'!$C$4:$J$39,'03 - Chodba družiny'!$C$45:$J$65,'03 - Chodba družiny'!$C$71:$K$143</definedName>
    <definedName name="_xlnm.Print_Area" localSheetId="4">'04 - VRN'!$C$4:$J$39,'04 - VRN'!$C$45:$J$63,'04 - VRN'!$C$69:$K$93</definedName>
    <definedName name="_xlnm.Print_Area" localSheetId="0">'Rekapitulace stavby'!$D$4:$AO$36,'Rekapitulace stavby'!$C$42:$AQ$59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58" i="1" s="1"/>
  <c r="J35" i="5"/>
  <c r="AX58" i="1"/>
  <c r="BI92" i="5"/>
  <c r="BH92" i="5"/>
  <c r="BG92" i="5"/>
  <c r="BF92" i="5"/>
  <c r="T92" i="5"/>
  <c r="T91" i="5" s="1"/>
  <c r="R92" i="5"/>
  <c r="R91" i="5" s="1"/>
  <c r="P92" i="5"/>
  <c r="P91" i="5" s="1"/>
  <c r="BK92" i="5"/>
  <c r="BK91" i="5" s="1"/>
  <c r="J91" i="5" s="1"/>
  <c r="J62" i="5" s="1"/>
  <c r="J92" i="5"/>
  <c r="BE92" i="5"/>
  <c r="BI89" i="5"/>
  <c r="BH89" i="5"/>
  <c r="BG89" i="5"/>
  <c r="BF89" i="5"/>
  <c r="T89" i="5"/>
  <c r="T88" i="5"/>
  <c r="R89" i="5"/>
  <c r="R88" i="5" s="1"/>
  <c r="P89" i="5"/>
  <c r="P88" i="5"/>
  <c r="BK89" i="5"/>
  <c r="BK88" i="5" s="1"/>
  <c r="J88" i="5" s="1"/>
  <c r="J61" i="5" s="1"/>
  <c r="J89" i="5"/>
  <c r="BE89" i="5"/>
  <c r="BI86" i="5"/>
  <c r="BH86" i="5"/>
  <c r="BG86" i="5"/>
  <c r="BF86" i="5"/>
  <c r="T86" i="5"/>
  <c r="R86" i="5"/>
  <c r="P86" i="5"/>
  <c r="BK86" i="5"/>
  <c r="J86" i="5"/>
  <c r="BE86" i="5"/>
  <c r="BI84" i="5"/>
  <c r="F37" i="5" s="1"/>
  <c r="BD58" i="1" s="1"/>
  <c r="BH84" i="5"/>
  <c r="F36" i="5" s="1"/>
  <c r="BC58" i="1" s="1"/>
  <c r="BG84" i="5"/>
  <c r="BF84" i="5"/>
  <c r="J34" i="5" s="1"/>
  <c r="AW58" i="1" s="1"/>
  <c r="T84" i="5"/>
  <c r="T83" i="5"/>
  <c r="T82" i="5"/>
  <c r="R84" i="5"/>
  <c r="R83" i="5" s="1"/>
  <c r="R82" i="5" s="1"/>
  <c r="P84" i="5"/>
  <c r="P83" i="5" s="1"/>
  <c r="P82" i="5" s="1"/>
  <c r="AU58" i="1" s="1"/>
  <c r="BK84" i="5"/>
  <c r="BK83" i="5" s="1"/>
  <c r="J84" i="5"/>
  <c r="BE84" i="5" s="1"/>
  <c r="J33" i="5" s="1"/>
  <c r="AV58" i="1" s="1"/>
  <c r="F76" i="5"/>
  <c r="E74" i="5"/>
  <c r="F52" i="5"/>
  <c r="E50" i="5"/>
  <c r="J24" i="5"/>
  <c r="J79" i="5"/>
  <c r="J23" i="5"/>
  <c r="J21" i="5"/>
  <c r="E21" i="5"/>
  <c r="J78" i="5" s="1"/>
  <c r="J54" i="5"/>
  <c r="J20" i="5"/>
  <c r="J18" i="5"/>
  <c r="E18" i="5"/>
  <c r="F55" i="5" s="1"/>
  <c r="F79" i="5"/>
  <c r="J17" i="5"/>
  <c r="J15" i="5"/>
  <c r="E15" i="5"/>
  <c r="F78" i="5" s="1"/>
  <c r="F54" i="5"/>
  <c r="J14" i="5"/>
  <c r="J12" i="5"/>
  <c r="J76" i="5" s="1"/>
  <c r="E7" i="5"/>
  <c r="E48" i="5" s="1"/>
  <c r="E72" i="5"/>
  <c r="J37" i="4"/>
  <c r="J36" i="4"/>
  <c r="AY57" i="1"/>
  <c r="J35" i="4"/>
  <c r="AX57" i="1"/>
  <c r="BI142" i="4"/>
  <c r="BH142" i="4"/>
  <c r="BG142" i="4"/>
  <c r="BF142" i="4"/>
  <c r="T142" i="4"/>
  <c r="R142" i="4"/>
  <c r="P142" i="4"/>
  <c r="BK142" i="4"/>
  <c r="J142" i="4"/>
  <c r="BE142" i="4"/>
  <c r="BI140" i="4"/>
  <c r="BH140" i="4"/>
  <c r="BG140" i="4"/>
  <c r="BF140" i="4"/>
  <c r="T140" i="4"/>
  <c r="R140" i="4"/>
  <c r="P140" i="4"/>
  <c r="BK140" i="4"/>
  <c r="J140" i="4"/>
  <c r="BE140" i="4"/>
  <c r="BI135" i="4"/>
  <c r="BH135" i="4"/>
  <c r="BG135" i="4"/>
  <c r="BF135" i="4"/>
  <c r="T135" i="4"/>
  <c r="R135" i="4"/>
  <c r="P135" i="4"/>
  <c r="BK135" i="4"/>
  <c r="J135" i="4"/>
  <c r="BE135" i="4"/>
  <c r="BI133" i="4"/>
  <c r="BH133" i="4"/>
  <c r="BG133" i="4"/>
  <c r="BF133" i="4"/>
  <c r="T133" i="4"/>
  <c r="R133" i="4"/>
  <c r="P133" i="4"/>
  <c r="BK133" i="4"/>
  <c r="J133" i="4"/>
  <c r="BE133" i="4"/>
  <c r="BI131" i="4"/>
  <c r="BH131" i="4"/>
  <c r="BG131" i="4"/>
  <c r="BF131" i="4"/>
  <c r="T131" i="4"/>
  <c r="R131" i="4"/>
  <c r="P131" i="4"/>
  <c r="BK131" i="4"/>
  <c r="J131" i="4"/>
  <c r="BE131" i="4"/>
  <c r="BI129" i="4"/>
  <c r="BH129" i="4"/>
  <c r="BG129" i="4"/>
  <c r="BF129" i="4"/>
  <c r="T129" i="4"/>
  <c r="R129" i="4"/>
  <c r="P129" i="4"/>
  <c r="BK129" i="4"/>
  <c r="J129" i="4"/>
  <c r="BE129" i="4"/>
  <c r="BI127" i="4"/>
  <c r="BH127" i="4"/>
  <c r="BG127" i="4"/>
  <c r="BF127" i="4"/>
  <c r="T127" i="4"/>
  <c r="R127" i="4"/>
  <c r="P127" i="4"/>
  <c r="BK127" i="4"/>
  <c r="J127" i="4"/>
  <c r="BE127" i="4"/>
  <c r="BI125" i="4"/>
  <c r="BH125" i="4"/>
  <c r="BG125" i="4"/>
  <c r="BF125" i="4"/>
  <c r="T125" i="4"/>
  <c r="R125" i="4"/>
  <c r="P125" i="4"/>
  <c r="BK125" i="4"/>
  <c r="J125" i="4"/>
  <c r="BE125" i="4"/>
  <c r="BI123" i="4"/>
  <c r="BH123" i="4"/>
  <c r="BG123" i="4"/>
  <c r="BF123" i="4"/>
  <c r="T123" i="4"/>
  <c r="R123" i="4"/>
  <c r="P123" i="4"/>
  <c r="BK123" i="4"/>
  <c r="J123" i="4"/>
  <c r="BE123" i="4"/>
  <c r="BI121" i="4"/>
  <c r="BH121" i="4"/>
  <c r="BG121" i="4"/>
  <c r="BF121" i="4"/>
  <c r="T121" i="4"/>
  <c r="R121" i="4"/>
  <c r="P121" i="4"/>
  <c r="BK121" i="4"/>
  <c r="J121" i="4"/>
  <c r="BE121" i="4"/>
  <c r="BI116" i="4"/>
  <c r="BH116" i="4"/>
  <c r="BG116" i="4"/>
  <c r="BF116" i="4"/>
  <c r="T116" i="4"/>
  <c r="R116" i="4"/>
  <c r="P116" i="4"/>
  <c r="BK116" i="4"/>
  <c r="J116" i="4"/>
  <c r="BE116" i="4"/>
  <c r="BI114" i="4"/>
  <c r="BH114" i="4"/>
  <c r="BG114" i="4"/>
  <c r="BF114" i="4"/>
  <c r="T114" i="4"/>
  <c r="T113" i="4"/>
  <c r="R114" i="4"/>
  <c r="R113" i="4"/>
  <c r="P114" i="4"/>
  <c r="P113" i="4"/>
  <c r="BK114" i="4"/>
  <c r="BK113" i="4"/>
  <c r="J113" i="4" s="1"/>
  <c r="J64" i="4" s="1"/>
  <c r="J114" i="4"/>
  <c r="BE114" i="4" s="1"/>
  <c r="BI111" i="4"/>
  <c r="BH111" i="4"/>
  <c r="BG111" i="4"/>
  <c r="BF111" i="4"/>
  <c r="T111" i="4"/>
  <c r="T110" i="4"/>
  <c r="R111" i="4"/>
  <c r="R110" i="4"/>
  <c r="P111" i="4"/>
  <c r="P110" i="4"/>
  <c r="BK111" i="4"/>
  <c r="BK110" i="4"/>
  <c r="J110" i="4" s="1"/>
  <c r="J111" i="4"/>
  <c r="BE111" i="4" s="1"/>
  <c r="J63" i="4"/>
  <c r="BI108" i="4"/>
  <c r="BH108" i="4"/>
  <c r="BG108" i="4"/>
  <c r="BF108" i="4"/>
  <c r="T108" i="4"/>
  <c r="R108" i="4"/>
  <c r="P108" i="4"/>
  <c r="BK108" i="4"/>
  <c r="J108" i="4"/>
  <c r="BE108" i="4"/>
  <c r="BI106" i="4"/>
  <c r="BH106" i="4"/>
  <c r="BG106" i="4"/>
  <c r="BF106" i="4"/>
  <c r="T106" i="4"/>
  <c r="R106" i="4"/>
  <c r="P106" i="4"/>
  <c r="BK106" i="4"/>
  <c r="J106" i="4"/>
  <c r="BE106" i="4"/>
  <c r="BI102" i="4"/>
  <c r="BH102" i="4"/>
  <c r="BG102" i="4"/>
  <c r="BF102" i="4"/>
  <c r="T102" i="4"/>
  <c r="R102" i="4"/>
  <c r="P102" i="4"/>
  <c r="BK102" i="4"/>
  <c r="J102" i="4"/>
  <c r="BE102" i="4"/>
  <c r="BI100" i="4"/>
  <c r="BH100" i="4"/>
  <c r="BG100" i="4"/>
  <c r="BF100" i="4"/>
  <c r="T100" i="4"/>
  <c r="R100" i="4"/>
  <c r="R95" i="4" s="1"/>
  <c r="R84" i="4" s="1"/>
  <c r="P100" i="4"/>
  <c r="BK100" i="4"/>
  <c r="J100" i="4"/>
  <c r="BE100" i="4"/>
  <c r="BI98" i="4"/>
  <c r="BH98" i="4"/>
  <c r="BG98" i="4"/>
  <c r="BF98" i="4"/>
  <c r="T98" i="4"/>
  <c r="R98" i="4"/>
  <c r="P98" i="4"/>
  <c r="BK98" i="4"/>
  <c r="BK95" i="4" s="1"/>
  <c r="J95" i="4" s="1"/>
  <c r="J62" i="4" s="1"/>
  <c r="J98" i="4"/>
  <c r="BE98" i="4"/>
  <c r="BI96" i="4"/>
  <c r="BH96" i="4"/>
  <c r="BG96" i="4"/>
  <c r="BF96" i="4"/>
  <c r="T96" i="4"/>
  <c r="T95" i="4"/>
  <c r="R96" i="4"/>
  <c r="P96" i="4"/>
  <c r="P95" i="4"/>
  <c r="BK96" i="4"/>
  <c r="J96" i="4"/>
  <c r="BE96" i="4" s="1"/>
  <c r="BI93" i="4"/>
  <c r="BH93" i="4"/>
  <c r="BG93" i="4"/>
  <c r="BF93" i="4"/>
  <c r="T93" i="4"/>
  <c r="T92" i="4"/>
  <c r="R93" i="4"/>
  <c r="R92" i="4"/>
  <c r="P93" i="4"/>
  <c r="P92" i="4"/>
  <c r="BK93" i="4"/>
  <c r="BK92" i="4"/>
  <c r="J92" i="4" s="1"/>
  <c r="J61" i="4" s="1"/>
  <c r="J93" i="4"/>
  <c r="BE93" i="4" s="1"/>
  <c r="BI90" i="4"/>
  <c r="BH90" i="4"/>
  <c r="BG90" i="4"/>
  <c r="BF90" i="4"/>
  <c r="T90" i="4"/>
  <c r="R90" i="4"/>
  <c r="P90" i="4"/>
  <c r="BK90" i="4"/>
  <c r="J90" i="4"/>
  <c r="BE90" i="4"/>
  <c r="BI86" i="4"/>
  <c r="F37" i="4" s="1"/>
  <c r="BD57" i="1" s="1"/>
  <c r="BH86" i="4"/>
  <c r="BG86" i="4"/>
  <c r="F35" i="4"/>
  <c r="BB57" i="1" s="1"/>
  <c r="BF86" i="4"/>
  <c r="T86" i="4"/>
  <c r="T85" i="4"/>
  <c r="R86" i="4"/>
  <c r="R85" i="4" s="1"/>
  <c r="P86" i="4"/>
  <c r="P85" i="4"/>
  <c r="BK86" i="4"/>
  <c r="BK85" i="4"/>
  <c r="J85" i="4" s="1"/>
  <c r="J60" i="4" s="1"/>
  <c r="J86" i="4"/>
  <c r="BE86" i="4" s="1"/>
  <c r="F78" i="4"/>
  <c r="E76" i="4"/>
  <c r="F52" i="4"/>
  <c r="E50" i="4"/>
  <c r="J24" i="4"/>
  <c r="J81" i="4"/>
  <c r="J23" i="4"/>
  <c r="J21" i="4"/>
  <c r="E21" i="4"/>
  <c r="J54" i="4" s="1"/>
  <c r="J80" i="4"/>
  <c r="J20" i="4"/>
  <c r="J18" i="4"/>
  <c r="E18" i="4"/>
  <c r="F81" i="4" s="1"/>
  <c r="F55" i="4"/>
  <c r="J17" i="4"/>
  <c r="J15" i="4"/>
  <c r="E15" i="4"/>
  <c r="F80" i="4"/>
  <c r="F54" i="4"/>
  <c r="J14" i="4"/>
  <c r="J12" i="4"/>
  <c r="J78" i="4"/>
  <c r="J52" i="4"/>
  <c r="E7" i="4"/>
  <c r="E74" i="4" s="1"/>
  <c r="E48" i="4"/>
  <c r="J37" i="3"/>
  <c r="J36" i="3"/>
  <c r="AY56" i="1" s="1"/>
  <c r="J35" i="3"/>
  <c r="AX56" i="1" s="1"/>
  <c r="BI149" i="3"/>
  <c r="BH149" i="3"/>
  <c r="BG149" i="3"/>
  <c r="BF149" i="3"/>
  <c r="T149" i="3"/>
  <c r="R149" i="3"/>
  <c r="P149" i="3"/>
  <c r="BK149" i="3"/>
  <c r="J149" i="3"/>
  <c r="BE149" i="3" s="1"/>
  <c r="BI147" i="3"/>
  <c r="BH147" i="3"/>
  <c r="BG147" i="3"/>
  <c r="BF147" i="3"/>
  <c r="T147" i="3"/>
  <c r="R147" i="3"/>
  <c r="P147" i="3"/>
  <c r="BK147" i="3"/>
  <c r="J147" i="3"/>
  <c r="BE147" i="3" s="1"/>
  <c r="BI143" i="3"/>
  <c r="BH143" i="3"/>
  <c r="BG143" i="3"/>
  <c r="BF143" i="3"/>
  <c r="T143" i="3"/>
  <c r="R143" i="3"/>
  <c r="P143" i="3"/>
  <c r="BK143" i="3"/>
  <c r="J143" i="3"/>
  <c r="BE143" i="3" s="1"/>
  <c r="BI141" i="3"/>
  <c r="BH141" i="3"/>
  <c r="BG141" i="3"/>
  <c r="BF141" i="3"/>
  <c r="T141" i="3"/>
  <c r="R141" i="3"/>
  <c r="P141" i="3"/>
  <c r="BK141" i="3"/>
  <c r="J141" i="3"/>
  <c r="BE141" i="3" s="1"/>
  <c r="BI139" i="3"/>
  <c r="BH139" i="3"/>
  <c r="BG139" i="3"/>
  <c r="BF139" i="3"/>
  <c r="T139" i="3"/>
  <c r="R139" i="3"/>
  <c r="P139" i="3"/>
  <c r="BK139" i="3"/>
  <c r="J139" i="3"/>
  <c r="BE139" i="3" s="1"/>
  <c r="BI137" i="3"/>
  <c r="BH137" i="3"/>
  <c r="BG137" i="3"/>
  <c r="BF137" i="3"/>
  <c r="T137" i="3"/>
  <c r="R137" i="3"/>
  <c r="P137" i="3"/>
  <c r="BK137" i="3"/>
  <c r="J137" i="3"/>
  <c r="BE137" i="3" s="1"/>
  <c r="BI135" i="3"/>
  <c r="BH135" i="3"/>
  <c r="BG135" i="3"/>
  <c r="BF135" i="3"/>
  <c r="T135" i="3"/>
  <c r="R135" i="3"/>
  <c r="P135" i="3"/>
  <c r="BK135" i="3"/>
  <c r="J135" i="3"/>
  <c r="BE135" i="3" s="1"/>
  <c r="BI133" i="3"/>
  <c r="BH133" i="3"/>
  <c r="BG133" i="3"/>
  <c r="BF133" i="3"/>
  <c r="T133" i="3"/>
  <c r="R133" i="3"/>
  <c r="P133" i="3"/>
  <c r="BK133" i="3"/>
  <c r="J133" i="3"/>
  <c r="BE133" i="3" s="1"/>
  <c r="BI131" i="3"/>
  <c r="BH131" i="3"/>
  <c r="BG131" i="3"/>
  <c r="BF131" i="3"/>
  <c r="T131" i="3"/>
  <c r="R131" i="3"/>
  <c r="P131" i="3"/>
  <c r="BK131" i="3"/>
  <c r="J131" i="3"/>
  <c r="BE131" i="3" s="1"/>
  <c r="BI129" i="3"/>
  <c r="BH129" i="3"/>
  <c r="BG129" i="3"/>
  <c r="BF129" i="3"/>
  <c r="T129" i="3"/>
  <c r="R129" i="3"/>
  <c r="P129" i="3"/>
  <c r="BK129" i="3"/>
  <c r="J129" i="3"/>
  <c r="BE129" i="3" s="1"/>
  <c r="BI127" i="3"/>
  <c r="BH127" i="3"/>
  <c r="BG127" i="3"/>
  <c r="BF127" i="3"/>
  <c r="T127" i="3"/>
  <c r="R127" i="3"/>
  <c r="P127" i="3"/>
  <c r="BK127" i="3"/>
  <c r="J127" i="3"/>
  <c r="BE127" i="3" s="1"/>
  <c r="BI125" i="3"/>
  <c r="BH125" i="3"/>
  <c r="BG125" i="3"/>
  <c r="BF125" i="3"/>
  <c r="T125" i="3"/>
  <c r="R125" i="3"/>
  <c r="P125" i="3"/>
  <c r="BK125" i="3"/>
  <c r="J125" i="3"/>
  <c r="BE125" i="3" s="1"/>
  <c r="BI123" i="3"/>
  <c r="BH123" i="3"/>
  <c r="BG123" i="3"/>
  <c r="BF123" i="3"/>
  <c r="T123" i="3"/>
  <c r="R123" i="3"/>
  <c r="P123" i="3"/>
  <c r="BK123" i="3"/>
  <c r="J123" i="3"/>
  <c r="BE123" i="3" s="1"/>
  <c r="BI117" i="3"/>
  <c r="BH117" i="3"/>
  <c r="BG117" i="3"/>
  <c r="BF117" i="3"/>
  <c r="T117" i="3"/>
  <c r="R117" i="3"/>
  <c r="P117" i="3"/>
  <c r="BK117" i="3"/>
  <c r="J117" i="3"/>
  <c r="BE117" i="3" s="1"/>
  <c r="BI115" i="3"/>
  <c r="BH115" i="3"/>
  <c r="BG115" i="3"/>
  <c r="BF115" i="3"/>
  <c r="T115" i="3"/>
  <c r="R115" i="3"/>
  <c r="R114" i="3" s="1"/>
  <c r="P115" i="3"/>
  <c r="BK115" i="3"/>
  <c r="BK114" i="3" s="1"/>
  <c r="J114" i="3" s="1"/>
  <c r="J64" i="3" s="1"/>
  <c r="J115" i="3"/>
  <c r="BE115" i="3"/>
  <c r="BI112" i="3"/>
  <c r="BH112" i="3"/>
  <c r="BG112" i="3"/>
  <c r="BF112" i="3"/>
  <c r="T112" i="3"/>
  <c r="T111" i="3" s="1"/>
  <c r="R112" i="3"/>
  <c r="R111" i="3" s="1"/>
  <c r="P112" i="3"/>
  <c r="P111" i="3" s="1"/>
  <c r="BK112" i="3"/>
  <c r="BK111" i="3" s="1"/>
  <c r="J111" i="3"/>
  <c r="J63" i="3" s="1"/>
  <c r="J112" i="3"/>
  <c r="BE112" i="3"/>
  <c r="BI109" i="3"/>
  <c r="BH109" i="3"/>
  <c r="BG109" i="3"/>
  <c r="BF109" i="3"/>
  <c r="T109" i="3"/>
  <c r="R109" i="3"/>
  <c r="P109" i="3"/>
  <c r="BK109" i="3"/>
  <c r="J109" i="3"/>
  <c r="BE109" i="3" s="1"/>
  <c r="BI107" i="3"/>
  <c r="BH107" i="3"/>
  <c r="BG107" i="3"/>
  <c r="BF107" i="3"/>
  <c r="T107" i="3"/>
  <c r="R107" i="3"/>
  <c r="P107" i="3"/>
  <c r="BK107" i="3"/>
  <c r="J107" i="3"/>
  <c r="BE107" i="3" s="1"/>
  <c r="BI103" i="3"/>
  <c r="BH103" i="3"/>
  <c r="BG103" i="3"/>
  <c r="BF103" i="3"/>
  <c r="T103" i="3"/>
  <c r="R103" i="3"/>
  <c r="P103" i="3"/>
  <c r="BK103" i="3"/>
  <c r="J103" i="3"/>
  <c r="BE103" i="3" s="1"/>
  <c r="BI101" i="3"/>
  <c r="BH101" i="3"/>
  <c r="BG101" i="3"/>
  <c r="BF101" i="3"/>
  <c r="T101" i="3"/>
  <c r="R101" i="3"/>
  <c r="P101" i="3"/>
  <c r="BK101" i="3"/>
  <c r="J101" i="3"/>
  <c r="BE101" i="3" s="1"/>
  <c r="BI99" i="3"/>
  <c r="BH99" i="3"/>
  <c r="BG99" i="3"/>
  <c r="BF99" i="3"/>
  <c r="T99" i="3"/>
  <c r="R99" i="3"/>
  <c r="P99" i="3"/>
  <c r="BK99" i="3"/>
  <c r="J99" i="3"/>
  <c r="BE99" i="3" s="1"/>
  <c r="BI97" i="3"/>
  <c r="BH97" i="3"/>
  <c r="BG97" i="3"/>
  <c r="BF97" i="3"/>
  <c r="T97" i="3"/>
  <c r="T96" i="3" s="1"/>
  <c r="R97" i="3"/>
  <c r="R96" i="3" s="1"/>
  <c r="P97" i="3"/>
  <c r="BK97" i="3"/>
  <c r="BK96" i="3" s="1"/>
  <c r="J96" i="3"/>
  <c r="J62" i="3" s="1"/>
  <c r="J97" i="3"/>
  <c r="BE97" i="3"/>
  <c r="BI94" i="3"/>
  <c r="BH94" i="3"/>
  <c r="BG94" i="3"/>
  <c r="BF94" i="3"/>
  <c r="T94" i="3"/>
  <c r="T93" i="3" s="1"/>
  <c r="R94" i="3"/>
  <c r="R93" i="3" s="1"/>
  <c r="P94" i="3"/>
  <c r="P93" i="3" s="1"/>
  <c r="BK94" i="3"/>
  <c r="BK93" i="3" s="1"/>
  <c r="J93" i="3"/>
  <c r="J61" i="3" s="1"/>
  <c r="J94" i="3"/>
  <c r="BE94" i="3"/>
  <c r="BI91" i="3"/>
  <c r="BH91" i="3"/>
  <c r="BG91" i="3"/>
  <c r="BF91" i="3"/>
  <c r="T91" i="3"/>
  <c r="R91" i="3"/>
  <c r="P91" i="3"/>
  <c r="BK91" i="3"/>
  <c r="J91" i="3"/>
  <c r="BE91" i="3" s="1"/>
  <c r="BI86" i="3"/>
  <c r="BH86" i="3"/>
  <c r="F36" i="3" s="1"/>
  <c r="BC56" i="1" s="1"/>
  <c r="BG86" i="3"/>
  <c r="BF86" i="3"/>
  <c r="J34" i="3" s="1"/>
  <c r="AW56" i="1" s="1"/>
  <c r="T86" i="3"/>
  <c r="T85" i="3" s="1"/>
  <c r="R86" i="3"/>
  <c r="R85" i="3"/>
  <c r="P86" i="3"/>
  <c r="P85" i="3" s="1"/>
  <c r="BK86" i="3"/>
  <c r="BK85" i="3" s="1"/>
  <c r="J85" i="3"/>
  <c r="J60" i="3" s="1"/>
  <c r="J86" i="3"/>
  <c r="BE86" i="3" s="1"/>
  <c r="F78" i="3"/>
  <c r="E76" i="3"/>
  <c r="F52" i="3"/>
  <c r="E50" i="3"/>
  <c r="J24" i="3"/>
  <c r="J81" i="3"/>
  <c r="J23" i="3"/>
  <c r="J21" i="3"/>
  <c r="E21" i="3"/>
  <c r="J80" i="3" s="1"/>
  <c r="J54" i="3"/>
  <c r="J20" i="3"/>
  <c r="J18" i="3"/>
  <c r="E18" i="3"/>
  <c r="F81" i="3"/>
  <c r="F55" i="3"/>
  <c r="J17" i="3"/>
  <c r="J15" i="3"/>
  <c r="E15" i="3"/>
  <c r="F80" i="3" s="1"/>
  <c r="J14" i="3"/>
  <c r="J12" i="3"/>
  <c r="J78" i="3" s="1"/>
  <c r="J52" i="3"/>
  <c r="E7" i="3"/>
  <c r="E74" i="3"/>
  <c r="E48" i="3"/>
  <c r="J37" i="2"/>
  <c r="J36" i="2"/>
  <c r="AY55" i="1"/>
  <c r="J35" i="2"/>
  <c r="AX55" i="1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4" i="2"/>
  <c r="BH144" i="2"/>
  <c r="BG144" i="2"/>
  <c r="BF144" i="2"/>
  <c r="T144" i="2"/>
  <c r="R144" i="2"/>
  <c r="P144" i="2"/>
  <c r="BK144" i="2"/>
  <c r="J144" i="2"/>
  <c r="BE144" i="2"/>
  <c r="BI142" i="2"/>
  <c r="BH142" i="2"/>
  <c r="BG142" i="2"/>
  <c r="BF142" i="2"/>
  <c r="T142" i="2"/>
  <c r="R142" i="2"/>
  <c r="P142" i="2"/>
  <c r="BK142" i="2"/>
  <c r="J142" i="2"/>
  <c r="BE142" i="2"/>
  <c r="BI140" i="2"/>
  <c r="BH140" i="2"/>
  <c r="BG140" i="2"/>
  <c r="BF140" i="2"/>
  <c r="T140" i="2"/>
  <c r="R140" i="2"/>
  <c r="P140" i="2"/>
  <c r="BK140" i="2"/>
  <c r="J140" i="2"/>
  <c r="BE140" i="2"/>
  <c r="BI138" i="2"/>
  <c r="BH138" i="2"/>
  <c r="BG138" i="2"/>
  <c r="BF138" i="2"/>
  <c r="T138" i="2"/>
  <c r="R138" i="2"/>
  <c r="P138" i="2"/>
  <c r="BK138" i="2"/>
  <c r="J138" i="2"/>
  <c r="BE138" i="2"/>
  <c r="BI136" i="2"/>
  <c r="BH136" i="2"/>
  <c r="BG136" i="2"/>
  <c r="BF136" i="2"/>
  <c r="T136" i="2"/>
  <c r="R136" i="2"/>
  <c r="P136" i="2"/>
  <c r="BK136" i="2"/>
  <c r="J136" i="2"/>
  <c r="BE136" i="2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/>
  <c r="BI130" i="2"/>
  <c r="BH130" i="2"/>
  <c r="BG130" i="2"/>
  <c r="BF130" i="2"/>
  <c r="T130" i="2"/>
  <c r="R130" i="2"/>
  <c r="P130" i="2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P124" i="2"/>
  <c r="BK124" i="2"/>
  <c r="J124" i="2"/>
  <c r="BE124" i="2"/>
  <c r="BI117" i="2"/>
  <c r="BH117" i="2"/>
  <c r="BG117" i="2"/>
  <c r="BF117" i="2"/>
  <c r="T117" i="2"/>
  <c r="R117" i="2"/>
  <c r="P117" i="2"/>
  <c r="BK117" i="2"/>
  <c r="J117" i="2"/>
  <c r="BE117" i="2"/>
  <c r="BI115" i="2"/>
  <c r="BH115" i="2"/>
  <c r="BG115" i="2"/>
  <c r="BF115" i="2"/>
  <c r="T115" i="2"/>
  <c r="T114" i="2"/>
  <c r="R115" i="2"/>
  <c r="R114" i="2"/>
  <c r="P115" i="2"/>
  <c r="P114" i="2"/>
  <c r="BK115" i="2"/>
  <c r="BK114" i="2"/>
  <c r="J114" i="2" s="1"/>
  <c r="J64" i="2" s="1"/>
  <c r="J115" i="2"/>
  <c r="BE115" i="2" s="1"/>
  <c r="BI112" i="2"/>
  <c r="BH112" i="2"/>
  <c r="BG112" i="2"/>
  <c r="BF112" i="2"/>
  <c r="T112" i="2"/>
  <c r="T111" i="2"/>
  <c r="R112" i="2"/>
  <c r="R111" i="2"/>
  <c r="P112" i="2"/>
  <c r="P111" i="2"/>
  <c r="BK112" i="2"/>
  <c r="BK111" i="2"/>
  <c r="J111" i="2" s="1"/>
  <c r="J112" i="2"/>
  <c r="BE112" i="2" s="1"/>
  <c r="J63" i="2"/>
  <c r="BI109" i="2"/>
  <c r="BH109" i="2"/>
  <c r="BG109" i="2"/>
  <c r="BF109" i="2"/>
  <c r="T109" i="2"/>
  <c r="R109" i="2"/>
  <c r="P109" i="2"/>
  <c r="BK109" i="2"/>
  <c r="J109" i="2"/>
  <c r="BE109" i="2"/>
  <c r="BI107" i="2"/>
  <c r="BH107" i="2"/>
  <c r="BG107" i="2"/>
  <c r="BF107" i="2"/>
  <c r="T107" i="2"/>
  <c r="R107" i="2"/>
  <c r="P107" i="2"/>
  <c r="BK107" i="2"/>
  <c r="J107" i="2"/>
  <c r="BE107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R96" i="2" s="1"/>
  <c r="P101" i="2"/>
  <c r="BK101" i="2"/>
  <c r="J101" i="2"/>
  <c r="BE101" i="2"/>
  <c r="BI99" i="2"/>
  <c r="BH99" i="2"/>
  <c r="BG99" i="2"/>
  <c r="BF99" i="2"/>
  <c r="T99" i="2"/>
  <c r="R99" i="2"/>
  <c r="P99" i="2"/>
  <c r="BK99" i="2"/>
  <c r="BK96" i="2" s="1"/>
  <c r="J96" i="2" s="1"/>
  <c r="J62" i="2" s="1"/>
  <c r="J99" i="2"/>
  <c r="BE99" i="2"/>
  <c r="BI97" i="2"/>
  <c r="BH97" i="2"/>
  <c r="BG97" i="2"/>
  <c r="BF97" i="2"/>
  <c r="T97" i="2"/>
  <c r="T96" i="2"/>
  <c r="R97" i="2"/>
  <c r="P97" i="2"/>
  <c r="P96" i="2"/>
  <c r="BK97" i="2"/>
  <c r="J97" i="2"/>
  <c r="BE97" i="2" s="1"/>
  <c r="BI94" i="2"/>
  <c r="BH94" i="2"/>
  <c r="BG94" i="2"/>
  <c r="BF94" i="2"/>
  <c r="T94" i="2"/>
  <c r="T93" i="2"/>
  <c r="R94" i="2"/>
  <c r="R93" i="2"/>
  <c r="P94" i="2"/>
  <c r="P93" i="2"/>
  <c r="BK94" i="2"/>
  <c r="BK93" i="2"/>
  <c r="J93" i="2" s="1"/>
  <c r="J61" i="2" s="1"/>
  <c r="J94" i="2"/>
  <c r="BE94" i="2" s="1"/>
  <c r="BI91" i="2"/>
  <c r="BH91" i="2"/>
  <c r="BG91" i="2"/>
  <c r="BF91" i="2"/>
  <c r="T91" i="2"/>
  <c r="R91" i="2"/>
  <c r="P91" i="2"/>
  <c r="BK91" i="2"/>
  <c r="J91" i="2"/>
  <c r="BE91" i="2"/>
  <c r="BI86" i="2"/>
  <c r="F37" i="2"/>
  <c r="BD55" i="1" s="1"/>
  <c r="BH86" i="2"/>
  <c r="BG86" i="2"/>
  <c r="F35" i="2"/>
  <c r="BB55" i="1" s="1"/>
  <c r="BF86" i="2"/>
  <c r="T86" i="2"/>
  <c r="T85" i="2"/>
  <c r="R86" i="2"/>
  <c r="R85" i="2" s="1"/>
  <c r="R84" i="2" s="1"/>
  <c r="P86" i="2"/>
  <c r="P85" i="2"/>
  <c r="BK86" i="2"/>
  <c r="BK85" i="2"/>
  <c r="J85" i="2" s="1"/>
  <c r="J60" i="2" s="1"/>
  <c r="J86" i="2"/>
  <c r="BE86" i="2" s="1"/>
  <c r="F78" i="2"/>
  <c r="E76" i="2"/>
  <c r="F52" i="2"/>
  <c r="E50" i="2"/>
  <c r="J24" i="2"/>
  <c r="J81" i="2"/>
  <c r="J23" i="2"/>
  <c r="J21" i="2"/>
  <c r="E21" i="2"/>
  <c r="J80" i="2"/>
  <c r="J54" i="2"/>
  <c r="J20" i="2"/>
  <c r="J18" i="2"/>
  <c r="E18" i="2"/>
  <c r="F81" i="2" s="1"/>
  <c r="F55" i="2"/>
  <c r="J17" i="2"/>
  <c r="J15" i="2"/>
  <c r="E15" i="2"/>
  <c r="F54" i="2" s="1"/>
  <c r="F80" i="2"/>
  <c r="J14" i="2"/>
  <c r="J12" i="2"/>
  <c r="J52" i="2" s="1"/>
  <c r="J78" i="2"/>
  <c r="E7" i="2"/>
  <c r="E74" i="2" s="1"/>
  <c r="E48" i="2"/>
  <c r="AS54" i="1"/>
  <c r="AT58" i="1"/>
  <c r="L50" i="1"/>
  <c r="AM49" i="1"/>
  <c r="L49" i="1"/>
  <c r="AM47" i="1"/>
  <c r="L47" i="1"/>
  <c r="L45" i="1"/>
  <c r="L44" i="1"/>
  <c r="F34" i="3" l="1"/>
  <c r="BA56" i="1" s="1"/>
  <c r="J33" i="3"/>
  <c r="AV56" i="1" s="1"/>
  <c r="AT56" i="1" s="1"/>
  <c r="F33" i="5"/>
  <c r="AZ58" i="1" s="1"/>
  <c r="F34" i="5"/>
  <c r="BA58" i="1" s="1"/>
  <c r="F35" i="5"/>
  <c r="BB58" i="1" s="1"/>
  <c r="T84" i="2"/>
  <c r="F33" i="3"/>
  <c r="AZ56" i="1" s="1"/>
  <c r="J33" i="2"/>
  <c r="AV55" i="1" s="1"/>
  <c r="F33" i="2"/>
  <c r="AZ55" i="1" s="1"/>
  <c r="BK84" i="2"/>
  <c r="J84" i="2" s="1"/>
  <c r="F36" i="2"/>
  <c r="BC55" i="1" s="1"/>
  <c r="R84" i="3"/>
  <c r="F35" i="3"/>
  <c r="BB56" i="1" s="1"/>
  <c r="BD54" i="1"/>
  <c r="W33" i="1" s="1"/>
  <c r="BK84" i="3"/>
  <c r="J84" i="3" s="1"/>
  <c r="P96" i="3"/>
  <c r="P84" i="3" s="1"/>
  <c r="AU56" i="1" s="1"/>
  <c r="F33" i="4"/>
  <c r="AZ57" i="1" s="1"/>
  <c r="J33" i="4"/>
  <c r="AV57" i="1" s="1"/>
  <c r="AT57" i="1" s="1"/>
  <c r="BK84" i="4"/>
  <c r="J84" i="4" s="1"/>
  <c r="P84" i="4"/>
  <c r="AU57" i="1" s="1"/>
  <c r="T84" i="4"/>
  <c r="F34" i="4"/>
  <c r="BA57" i="1" s="1"/>
  <c r="J34" i="4"/>
  <c r="AW57" i="1" s="1"/>
  <c r="F36" i="4"/>
  <c r="BC57" i="1" s="1"/>
  <c r="J52" i="5"/>
  <c r="P84" i="2"/>
  <c r="AU55" i="1" s="1"/>
  <c r="J34" i="2"/>
  <c r="AW55" i="1" s="1"/>
  <c r="F34" i="2"/>
  <c r="BA55" i="1" s="1"/>
  <c r="F37" i="3"/>
  <c r="BD56" i="1" s="1"/>
  <c r="P114" i="3"/>
  <c r="F54" i="3"/>
  <c r="T114" i="3"/>
  <c r="T84" i="3" s="1"/>
  <c r="J83" i="5"/>
  <c r="J60" i="5" s="1"/>
  <c r="BK82" i="5"/>
  <c r="J82" i="5" s="1"/>
  <c r="BC54" i="1" l="1"/>
  <c r="BB54" i="1"/>
  <c r="AX54" i="1"/>
  <c r="W31" i="1"/>
  <c r="J30" i="2"/>
  <c r="J59" i="2"/>
  <c r="AZ54" i="1"/>
  <c r="AU54" i="1"/>
  <c r="AY54" i="1"/>
  <c r="W32" i="1"/>
  <c r="BA54" i="1"/>
  <c r="J59" i="5"/>
  <c r="J30" i="5"/>
  <c r="J30" i="4"/>
  <c r="J59" i="4"/>
  <c r="J59" i="3"/>
  <c r="J30" i="3"/>
  <c r="AT55" i="1"/>
  <c r="AG56" i="1" l="1"/>
  <c r="AN56" i="1" s="1"/>
  <c r="J39" i="3"/>
  <c r="J39" i="4"/>
  <c r="AG57" i="1"/>
  <c r="AN57" i="1" s="1"/>
  <c r="AG58" i="1"/>
  <c r="AN58" i="1" s="1"/>
  <c r="J39" i="5"/>
  <c r="AG55" i="1"/>
  <c r="J39" i="2"/>
  <c r="AW54" i="1"/>
  <c r="AK30" i="1" s="1"/>
  <c r="W30" i="1"/>
  <c r="AV54" i="1"/>
  <c r="W29" i="1"/>
  <c r="AK29" i="1" l="1"/>
  <c r="AT54" i="1"/>
  <c r="AN55" i="1"/>
  <c r="AG54" i="1"/>
  <c r="AK26" i="1" l="1"/>
  <c r="AK35" i="1" s="1"/>
  <c r="AN54" i="1"/>
</calcChain>
</file>

<file path=xl/sharedStrings.xml><?xml version="1.0" encoding="utf-8"?>
<sst xmlns="http://schemas.openxmlformats.org/spreadsheetml/2006/main" count="2417" uniqueCount="292">
  <si>
    <t>Export Komplet</t>
  </si>
  <si>
    <t/>
  </si>
  <si>
    <t>2.0</t>
  </si>
  <si>
    <t>ZAMOK</t>
  </si>
  <si>
    <t>False</t>
  </si>
  <si>
    <t>{70f63685-860b-403d-b118-907a86e150bb}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</si>
  <si>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</si>
  <si>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</si>
  <si>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</si>
  <si>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</si>
  <si>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</si>
  <si>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</si>
  <si>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</si>
  <si>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</si>
  <si>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</si>
  <si>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</si>
  <si>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</si>
  <si>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Sokolov, ZŠ Křižíkova 1916 - výměna podlahových krytin</t>
  </si>
  <si>
    <t>KSO:</t>
  </si>
  <si>
    <t>CC-CZ:</t>
  </si>
  <si>
    <t>Místo:</t>
  </si>
  <si>
    <t>Sokolov</t>
  </si>
  <si>
    <t>Datum:</t>
  </si>
  <si>
    <t>7. 12. 2018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</si>
  <si>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</si>
  <si>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</si>
  <si>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</si>
  <si>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</si>
  <si>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</si>
  <si>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</si>
  <si>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</si>
  <si>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</si>
  <si>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</si>
  <si>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</si>
  <si>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</si>
  <si>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</si>
  <si>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</si>
  <si>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</si>
  <si>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</si>
  <si>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</si>
  <si>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</si>
  <si>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</si>
  <si>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</si>
  <si>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</si>
  <si>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</si>
  <si>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</si>
  <si>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</si>
  <si>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</si>
  <si>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</si>
  <si>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</si>
  <si>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</si>
  <si>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</si>
  <si>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</si>
  <si>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</si>
  <si>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</si>
  <si>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</si>
  <si>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</si>
  <si>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</si>
  <si>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</si>
  <si>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</si>
  <si>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</si>
  <si>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</si>
  <si>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</si>
  <si>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</si>
  <si>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</si>
  <si>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</si>
  <si>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</si>
  <si>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</si>
  <si>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</si>
  <si>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</si>
  <si>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</si>
  <si>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</si>
  <si>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</si>
  <si>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</si>
  <si>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</si>
  <si>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2st 2.NP</t>
  </si>
  <si>
    <t>STA</t>
  </si>
  <si>
    <t>1</t>
  </si>
  <si>
    <t>{1b68a2e2-f7a3-4628-83b2-a5c0124fbe11}</t>
  </si>
  <si>
    <t>2</t>
  </si>
  <si>
    <t>02</t>
  </si>
  <si>
    <t>Chodba 2st 3.NP</t>
  </si>
  <si>
    <t>{05834f14-c510-4d27-9fe5-f71d80f85446}</t>
  </si>
  <si>
    <t>03</t>
  </si>
  <si>
    <t>Chodba družiny</t>
  </si>
  <si>
    <t>{8f33133f-22cf-4e44-ba77-ed60320fdfae}</t>
  </si>
  <si>
    <t>04</t>
  </si>
  <si>
    <t>VRN</t>
  </si>
  <si>
    <t>{fa77f2b1-9cb8-4e5c-af13-a9985eac0a04}</t>
  </si>
  <si>
    <t>KRYCÍ LIST SOUPISU PRACÍ</t>
  </si>
  <si>
    <t>Objekt:</t>
  </si>
  <si>
    <t>01 - Chodba 2st 2.NP</t>
  </si>
  <si>
    <t>REKAPITULACE ČLENĚNÍ SOUPISU PRACÍ</t>
  </si>
  <si>
    <t>Kód dílu - Popis</t>
  </si>
  <si>
    <t>Cena celkem [CZK]</t>
  </si>
  <si>
    <t>Náklady ze soupisu prací</t>
  </si>
  <si>
    <t>-1</t>
  </si>
  <si>
    <t>006 - Úpravy povrchu</t>
  </si>
  <si>
    <t>009 - Ostatní konstrukce a práce</t>
  </si>
  <si>
    <t>099 - Přesun hmot HSV</t>
  </si>
  <si>
    <t>766 - Konstrukce truhlářské</t>
  </si>
  <si>
    <t>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</si>
  <si>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</si>
  <si>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</si>
  <si>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</si>
  <si>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</si>
  <si>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</si>
  <si>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</si>
  <si>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</si>
  <si>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</si>
  <si>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</si>
  <si>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</si>
  <si>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</si>
  <si>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</si>
  <si>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</si>
  <si>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006</t>
  </si>
  <si>
    <t>Úpravy povrchu</t>
  </si>
  <si>
    <t>ROZPOCET</t>
  </si>
  <si>
    <t>K</t>
  </si>
  <si>
    <t>006-x1</t>
  </si>
  <si>
    <t>Penetrace pod samonivelační stěrku s křemičitými plnivy na nesavé podklady a zbytky starých lepidel</t>
  </si>
  <si>
    <t>m2</t>
  </si>
  <si>
    <t>4</t>
  </si>
  <si>
    <t>1453202325</t>
  </si>
  <si>
    <t>PP</t>
  </si>
  <si>
    <t>Penetrace pod samonivelační stěrku</t>
  </si>
  <si>
    <t>VV</t>
  </si>
  <si>
    <t>3,13*41,8</t>
  </si>
  <si>
    <t>3,9*1,9</t>
  </si>
  <si>
    <t>Součet</t>
  </si>
  <si>
    <t>632451103</t>
  </si>
  <si>
    <t>Cementový samonivelační potěr ze suchých směsí tloušťky do 10 mm</t>
  </si>
  <si>
    <t>CS ÚRS 2018 02</t>
  </si>
  <si>
    <t>-1086241718</t>
  </si>
  <si>
    <t>Potěr cementový samonivelační ze suchých směsí tloušťky přes 5 do 10 mm</t>
  </si>
  <si>
    <t>009</t>
  </si>
  <si>
    <t>Ostatní konstrukce a práce</t>
  </si>
  <si>
    <t>3</t>
  </si>
  <si>
    <t>952901111/00</t>
  </si>
  <si>
    <t>Vyčištění budov bytové a občanské výstavby při výšce podlaží do 4 m</t>
  </si>
  <si>
    <t>6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</si>
  <si>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</si>
  <si>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099</t>
  </si>
  <si>
    <t>Přesun hmot HSV</t>
  </si>
  <si>
    <t>997013213/00</t>
  </si>
  <si>
    <t>Vnitrostaveništní doprava suti a vybouraných hmot pro budovy v do 12 m ručně</t>
  </si>
  <si>
    <t>t</t>
  </si>
  <si>
    <t>8</t>
  </si>
  <si>
    <t>Vnitrostaveništní doprava suti a vybouraných hmot 
  vodorovně do 50 m
    svisle ručně (nošením po schodech)
    pro budovy a haly výšky
      přes 9 do 12 m</t>
  </si>
  <si>
    <t>5</t>
  </si>
  <si>
    <t>997002611/00</t>
  </si>
  <si>
    <t>Nakládání suti a vybouraných hmot</t>
  </si>
  <si>
    <t>10</t>
  </si>
  <si>
    <t>Nakládání suti a vybouraných hmot na dopravní prostředek 
  pro vodorovné přemístění</t>
  </si>
  <si>
    <t>997013501/00</t>
  </si>
  <si>
    <t>Odvoz suti a vybouraných hmot na skládku nebo meziskládku do 1 km se složením</t>
  </si>
  <si>
    <t>12</t>
  </si>
  <si>
    <t>Odvoz suti a vybouraných hmot na skládku nebo meziskládku 
  se složením, na vzdálenost
    do 1 km</t>
  </si>
  <si>
    <t>7</t>
  </si>
  <si>
    <t>997013509/00</t>
  </si>
  <si>
    <t>Příplatek k odvozu suti a vybouraných hmot na skládku ZKD 1 km přes 1 km</t>
  </si>
  <si>
    <t>14</t>
  </si>
  <si>
    <t>Odvoz suti a vybouraných hmot na skládku nebo meziskládku 
  se složením, na vzdálenost
    Příplatek k ceně
      za každý další i započatý 1 km přes 1 km</t>
  </si>
  <si>
    <t>0,388*8</t>
  </si>
  <si>
    <t>997013813/00</t>
  </si>
  <si>
    <t>Poplatek za uložení stavebního odpadu z plastických hmot na skládce (skládkovné)</t>
  </si>
  <si>
    <t>16</t>
  </si>
  <si>
    <t>Poplatek za uložení stavebního odpadu na skládce (skládkovné) 
  z plastických hmot</t>
  </si>
  <si>
    <t>9</t>
  </si>
  <si>
    <t>998011002/00</t>
  </si>
  <si>
    <t>Přesun hmot pro budovy zděné v do 12 m</t>
  </si>
  <si>
    <t>18</t>
  </si>
  <si>
    <t>Přesun hmot pro budovy občanské výstavby, bydlení, výrobu a služby 
  s nosnou svislou konstrukcí zděnou z cihel, tvárnic nebo kamene
    vodorovná dopravní vzdálenost do 100 m
    pro budovy výšky
      přes 6 do 12 m</t>
  </si>
  <si>
    <t>766</t>
  </si>
  <si>
    <t>Konstrukce truhlářské</t>
  </si>
  <si>
    <t>766662811/00</t>
  </si>
  <si>
    <t>Demontáž truhlářských prahů dveří jednokřídlových</t>
  </si>
  <si>
    <t>kus</t>
  </si>
  <si>
    <t>20</t>
  </si>
  <si>
    <t>Demontáž dveřních konstrukcí 
  prahů dveří
    jednokřídlových</t>
  </si>
  <si>
    <t>776</t>
  </si>
  <si>
    <t>Podlahy povlakové</t>
  </si>
  <si>
    <t>11</t>
  </si>
  <si>
    <t>776201811/00</t>
  </si>
  <si>
    <t>Demontáž lepených povlakových podlah bez podložky ručně</t>
  </si>
  <si>
    <t>22</t>
  </si>
  <si>
    <t>Demontáž povlakových podlahovin
  lepených
    ručně
      bez podložky</t>
  </si>
  <si>
    <t>776410811/00</t>
  </si>
  <si>
    <t>Odstranění soklíků a lišt pryžových nebo plastových</t>
  </si>
  <si>
    <t>m</t>
  </si>
  <si>
    <t>24</t>
  </si>
  <si>
    <t>Demontáž soklíků nebo lišt
  pryžových nebo plastových</t>
  </si>
  <si>
    <t>41,8+41,8+3,13+3,13+3,9+3,9+1,9+1,9</t>
  </si>
  <si>
    <t>-0,9*13</t>
  </si>
  <si>
    <t>-1,8</t>
  </si>
  <si>
    <t>-2</t>
  </si>
  <si>
    <t>13</t>
  </si>
  <si>
    <t>776430811/00</t>
  </si>
  <si>
    <t>Odstranění hran schodišťových</t>
  </si>
  <si>
    <t>26</t>
  </si>
  <si>
    <t>Demontáž soklíků nebo lišt
  hran schodišťových</t>
  </si>
  <si>
    <t>776111116/00</t>
  </si>
  <si>
    <t>Odstranění zbytků lepidla z podkladu povlakových podlah broušením</t>
  </si>
  <si>
    <t>28</t>
  </si>
  <si>
    <t>Příprava podkladu
  broušení
    podlah
    stávajícího podkladu
      pro odstranění lepidla (po starých krytinách)</t>
  </si>
  <si>
    <t>776111311/00</t>
  </si>
  <si>
    <t>Vysátí podkladu povlakových podlah</t>
  </si>
  <si>
    <t>30</t>
  </si>
  <si>
    <t>Příprava podkladu
  vysátí
    podlah</t>
  </si>
  <si>
    <t>776121311/00</t>
  </si>
  <si>
    <t>Vodou ředitelná penetrace savého podkladu povlakových podlah ředěná v poměru 1:1</t>
  </si>
  <si>
    <t>32</t>
  </si>
  <si>
    <t>Příprava podkladu
  penetrace
    vodou ředitelná na savý podklad (válečkováním)
    ředěná v poměru 1:1
      podlah</t>
  </si>
  <si>
    <t>17</t>
  </si>
  <si>
    <t>776221111/00</t>
  </si>
  <si>
    <t>Lepení pásů z PVC standardním lepidlem</t>
  </si>
  <si>
    <t>34</t>
  </si>
  <si>
    <t>Montáž podlahovin z PVC
  lepením standardním lepidlem
    z pásů
      standardních</t>
  </si>
  <si>
    <t>M</t>
  </si>
  <si>
    <t>284-12237R</t>
  </si>
  <si>
    <t>Podlahovina PVC třída zátěže 34-43, tloušťka min. 2,5mm, nášlapná vrstva min. 0,7mm</t>
  </si>
  <si>
    <t>36</t>
  </si>
  <si>
    <t>19</t>
  </si>
  <si>
    <t>776411111/00</t>
  </si>
  <si>
    <t>Montáž obvodových soklíků výšky do 80 mm</t>
  </si>
  <si>
    <t>38</t>
  </si>
  <si>
    <t>Montáž soklíků
  lepením
    obvodových, výšky
      do 80 mm</t>
  </si>
  <si>
    <t>283-42400R</t>
  </si>
  <si>
    <t>Soklík profil z měkčeného PVC</t>
  </si>
  <si>
    <t>40</t>
  </si>
  <si>
    <t>776431111/00</t>
  </si>
  <si>
    <t>Montáž schodišťových hran lepených</t>
  </si>
  <si>
    <t>42</t>
  </si>
  <si>
    <t>Montáž schodišťových hran
  kovových nebo plastových
    lepených</t>
  </si>
  <si>
    <t>283-42412.AR</t>
  </si>
  <si>
    <t>Hrana na schody z měkčeného PVC</t>
  </si>
  <si>
    <t>44</t>
  </si>
  <si>
    <t>23</t>
  </si>
  <si>
    <t>776421312/00</t>
  </si>
  <si>
    <t>Montáž přechodových šroubovaných lišt</t>
  </si>
  <si>
    <t>46</t>
  </si>
  <si>
    <t>Montáž lišt
  přechodových
    šroubovaných</t>
  </si>
  <si>
    <t>13*0,9</t>
  </si>
  <si>
    <t>Odpočet lišt ve čtyřech opravovaných třídách;</t>
  </si>
  <si>
    <t>-4*0,9</t>
  </si>
  <si>
    <t>776-x1</t>
  </si>
  <si>
    <t>Lišta přechodová šroubovaná - typ dle investora</t>
  </si>
  <si>
    <t>48</t>
  </si>
  <si>
    <t>25</t>
  </si>
  <si>
    <t>998776202</t>
  </si>
  <si>
    <t>Přesun hmot procentní pro podlahy povlakové v objektech v do 12 m</t>
  </si>
  <si>
    <t>%</t>
  </si>
  <si>
    <t>50</t>
  </si>
  <si>
    <t>Přesun hmot pro podlahy povlakové 
  stanovený procentní sazbou (%) z ceny
    vodorovná dopravní vzdálenost do 50 m
    v objektech výšky
      přes 6 do 12 m</t>
  </si>
  <si>
    <t>02 - Chodba 2st 3.NP</t>
  </si>
  <si>
    <t>-2102047021</t>
  </si>
  <si>
    <t>41,32*3,17</t>
  </si>
  <si>
    <t>3,84*1,9</t>
  </si>
  <si>
    <t>1576210742</t>
  </si>
  <si>
    <t>0,396*8</t>
  </si>
  <si>
    <t>41,32+41,32+3,17+3,17+3,84+3,84+1,9+1,9</t>
  </si>
  <si>
    <t>-13*0,9</t>
  </si>
  <si>
    <t>03 - Chodba družiny</t>
  </si>
  <si>
    <t>-251932829</t>
  </si>
  <si>
    <t>36*3,3</t>
  </si>
  <si>
    <t>1168587122</t>
  </si>
  <si>
    <t>0,34*8</t>
  </si>
  <si>
    <t>36+36+3,3+3,3</t>
  </si>
  <si>
    <t>1,2</t>
  </si>
  <si>
    <t>04 - VRN</t>
  </si>
  <si>
    <t>V03 - Zařízení staveniště</t>
  </si>
  <si>
    <t>V06 - Územní vlivy</t>
  </si>
  <si>
    <t>V09 - Ostatní náklady</t>
  </si>
  <si>
    <t>V03</t>
  </si>
  <si>
    <t>Zařízení staveniště</t>
  </si>
  <si>
    <t>030001000</t>
  </si>
  <si>
    <t>soubor</t>
  </si>
  <si>
    <t>Základní rozdělení průvodních činností a nákladů
  zařízení staveniště</t>
  </si>
  <si>
    <t>034103000</t>
  </si>
  <si>
    <t>Náklady na energie (voda, elektro..)</t>
  </si>
  <si>
    <t>Zařízení staveniště 
  zabezpečení staveniště
    energie pro zařízení staveniště</t>
  </si>
  <si>
    <t>V06</t>
  </si>
  <si>
    <t>Územní vlivy</t>
  </si>
  <si>
    <t>065002000</t>
  </si>
  <si>
    <t>Mimostaveništní doprava materiálů</t>
  </si>
  <si>
    <t>Hlavní tituly průvodních činností a nákladů 
  územní vlivy
    mimostaveništní doprava materiálů a výrobků</t>
  </si>
  <si>
    <t>V09</t>
  </si>
  <si>
    <t>Ostatní náklady</t>
  </si>
  <si>
    <t>090001000</t>
  </si>
  <si>
    <t>Ostatní náklady - dle uvážení zhotovitele - např. vzorkování apod...</t>
  </si>
  <si>
    <t>Základní rozdělení průvodních činností a nákladů
  ostatní náklady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</si>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</sst>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6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1" fillId="0" borderId="0" xfId="1" applyAlignment="1" applyProtection="1">
      <alignment horizontal="left" vertical="center"/>
    </xf>
    <xf numFmtId="0" fontId="31" fillId="0" borderId="0" xfId="1" applyAlignment="1">
      <alignment horizontal="left" vertical="center"/>
    </xf>
    <xf numFmtId="0" fontId="31" fillId="0" borderId="0" xfId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1" fillId="0" borderId="0" xfId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>
      <selection activeCell="AE26" sqref="AE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19"/>
      <c r="AQ5" s="19"/>
      <c r="AR5" s="17"/>
      <c r="BE5" s="264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19"/>
      <c r="AQ6" s="19"/>
      <c r="AR6" s="17"/>
      <c r="BE6" s="265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65"/>
      <c r="BS7" s="14" t="s">
        <v>6</v>
      </c>
    </row>
    <row r="8" spans="1:74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65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5"/>
      <c r="BS9" s="14" t="s">
        <v>6</v>
      </c>
    </row>
    <row r="10" spans="1:74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65"/>
      <c r="BS10" s="14" t="s">
        <v>6</v>
      </c>
    </row>
    <row r="11" spans="1:74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65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5"/>
      <c r="BS12" s="14" t="s">
        <v>6</v>
      </c>
    </row>
    <row r="13" spans="1:74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65"/>
      <c r="BS13" s="14" t="s">
        <v>6</v>
      </c>
    </row>
    <row r="14" spans="1:74">
      <c r="B14" s="18"/>
      <c r="C14" s="19"/>
      <c r="D14" s="19"/>
      <c r="E14" s="259" t="s">
        <v>29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65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5"/>
      <c r="BS15" s="14" t="s">
        <v>4</v>
      </c>
    </row>
    <row r="16" spans="1:74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65"/>
      <c r="BS16" s="14" t="s">
        <v>4</v>
      </c>
    </row>
    <row r="17" spans="2:7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65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5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65"/>
      <c r="BS19" s="14" t="s">
        <v>6</v>
      </c>
    </row>
    <row r="20" spans="2:71" ht="18.399999999999999" customHeight="1">
      <c r="B20" s="18"/>
      <c r="C20" s="19"/>
      <c r="D20" s="19"/>
      <c r="E20" s="224" t="s">
        <v>291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65"/>
      <c r="BS20" s="14" t="s">
        <v>32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5"/>
    </row>
    <row r="22" spans="2:7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5"/>
    </row>
    <row r="23" spans="2:71" ht="16.5" customHeight="1">
      <c r="B23" s="18"/>
      <c r="C23" s="19"/>
      <c r="D23" s="19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19"/>
      <c r="AP23" s="19"/>
      <c r="AQ23" s="19"/>
      <c r="AR23" s="17"/>
      <c r="BE23" s="265"/>
    </row>
    <row r="24" spans="2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5"/>
    </row>
    <row r="25" spans="2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5"/>
    </row>
    <row r="26" spans="2:71" s="1" customFormat="1" ht="25.9" customHeight="1"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6">
        <f>ROUND(AG54,2)</f>
        <v>0</v>
      </c>
      <c r="AL26" s="267"/>
      <c r="AM26" s="267"/>
      <c r="AN26" s="267"/>
      <c r="AO26" s="267"/>
      <c r="AP26" s="32"/>
      <c r="AQ26" s="32"/>
      <c r="AR26" s="35"/>
      <c r="BE26" s="265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65"/>
    </row>
    <row r="28" spans="2:71" s="1" customForma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2" t="s">
        <v>36</v>
      </c>
      <c r="M28" s="262"/>
      <c r="N28" s="262"/>
      <c r="O28" s="262"/>
      <c r="P28" s="262"/>
      <c r="Q28" s="32"/>
      <c r="R28" s="32"/>
      <c r="S28" s="32"/>
      <c r="T28" s="32"/>
      <c r="U28" s="32"/>
      <c r="V28" s="32"/>
      <c r="W28" s="262" t="s">
        <v>37</v>
      </c>
      <c r="X28" s="262"/>
      <c r="Y28" s="262"/>
      <c r="Z28" s="262"/>
      <c r="AA28" s="262"/>
      <c r="AB28" s="262"/>
      <c r="AC28" s="262"/>
      <c r="AD28" s="262"/>
      <c r="AE28" s="262"/>
      <c r="AF28" s="32"/>
      <c r="AG28" s="32"/>
      <c r="AH28" s="32"/>
      <c r="AI28" s="32"/>
      <c r="AJ28" s="32"/>
      <c r="AK28" s="262" t="s">
        <v>38</v>
      </c>
      <c r="AL28" s="262"/>
      <c r="AM28" s="262"/>
      <c r="AN28" s="262"/>
      <c r="AO28" s="262"/>
      <c r="AP28" s="32"/>
      <c r="AQ28" s="32"/>
      <c r="AR28" s="35"/>
      <c r="BE28" s="265"/>
    </row>
    <row r="29" spans="2:71" s="2" customFormat="1" ht="14.45" customHeight="1">
      <c r="B29" s="36"/>
      <c r="C29" s="37"/>
      <c r="D29" s="26" t="s">
        <v>39</v>
      </c>
      <c r="E29" s="37"/>
      <c r="F29" s="26" t="s">
        <v>40</v>
      </c>
      <c r="G29" s="37"/>
      <c r="H29" s="37"/>
      <c r="I29" s="37"/>
      <c r="J29" s="37"/>
      <c r="K29" s="37"/>
      <c r="L29" s="235">
        <v>0.21</v>
      </c>
      <c r="M29" s="236"/>
      <c r="N29" s="236"/>
      <c r="O29" s="236"/>
      <c r="P29" s="236"/>
      <c r="Q29" s="37"/>
      <c r="R29" s="37"/>
      <c r="S29" s="37"/>
      <c r="T29" s="37"/>
      <c r="U29" s="37"/>
      <c r="V29" s="37"/>
      <c r="W29" s="263">
        <f>ROUND(AZ54,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37"/>
      <c r="AG29" s="37"/>
      <c r="AH29" s="37"/>
      <c r="AI29" s="37"/>
      <c r="AJ29" s="37"/>
      <c r="AK29" s="263">
        <f>ROUND(AV54, 2)</f>
        <v>0</v>
      </c>
      <c r="AL29" s="236"/>
      <c r="AM29" s="236"/>
      <c r="AN29" s="236"/>
      <c r="AO29" s="236"/>
      <c r="AP29" s="37"/>
      <c r="AQ29" s="37"/>
      <c r="AR29" s="38"/>
      <c r="BE29" s="265"/>
    </row>
    <row r="30" spans="2:71" s="2" customFormat="1" ht="14.45" customHeight="1">
      <c r="B30" s="36"/>
      <c r="C30" s="37"/>
      <c r="D30" s="37"/>
      <c r="E30" s="37"/>
      <c r="F30" s="26" t="s">
        <v>41</v>
      </c>
      <c r="G30" s="37"/>
      <c r="H30" s="37"/>
      <c r="I30" s="37"/>
      <c r="J30" s="37"/>
      <c r="K30" s="37"/>
      <c r="L30" s="235">
        <v>0.15</v>
      </c>
      <c r="M30" s="236"/>
      <c r="N30" s="236"/>
      <c r="O30" s="236"/>
      <c r="P30" s="236"/>
      <c r="Q30" s="37"/>
      <c r="R30" s="37"/>
      <c r="S30" s="37"/>
      <c r="T30" s="37"/>
      <c r="U30" s="37"/>
      <c r="V30" s="37"/>
      <c r="W30" s="263">
        <f>ROUND(BA54,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37"/>
      <c r="AG30" s="37"/>
      <c r="AH30" s="37"/>
      <c r="AI30" s="37"/>
      <c r="AJ30" s="37"/>
      <c r="AK30" s="263">
        <f>ROUND(AW54, 2)</f>
        <v>0</v>
      </c>
      <c r="AL30" s="236"/>
      <c r="AM30" s="236"/>
      <c r="AN30" s="236"/>
      <c r="AO30" s="236"/>
      <c r="AP30" s="37"/>
      <c r="AQ30" s="37"/>
      <c r="AR30" s="38"/>
      <c r="BE30" s="265"/>
    </row>
    <row r="31" spans="2:71" s="2" customFormat="1" ht="14.45" hidden="1" customHeight="1">
      <c r="B31" s="36"/>
      <c r="C31" s="37"/>
      <c r="D31" s="37"/>
      <c r="E31" s="37"/>
      <c r="F31" s="26" t="s">
        <v>42</v>
      </c>
      <c r="G31" s="37"/>
      <c r="H31" s="37"/>
      <c r="I31" s="37"/>
      <c r="J31" s="37"/>
      <c r="K31" s="37"/>
      <c r="L31" s="235">
        <v>0.21</v>
      </c>
      <c r="M31" s="236"/>
      <c r="N31" s="236"/>
      <c r="O31" s="236"/>
      <c r="P31" s="236"/>
      <c r="Q31" s="37"/>
      <c r="R31" s="37"/>
      <c r="S31" s="37"/>
      <c r="T31" s="37"/>
      <c r="U31" s="37"/>
      <c r="V31" s="37"/>
      <c r="W31" s="263">
        <f>ROUND(BB54, 2)</f>
        <v>0</v>
      </c>
      <c r="X31" s="236"/>
      <c r="Y31" s="236"/>
      <c r="Z31" s="236"/>
      <c r="AA31" s="236"/>
      <c r="AB31" s="236"/>
      <c r="AC31" s="236"/>
      <c r="AD31" s="236"/>
      <c r="AE31" s="236"/>
      <c r="AF31" s="37"/>
      <c r="AG31" s="37"/>
      <c r="AH31" s="37"/>
      <c r="AI31" s="37"/>
      <c r="AJ31" s="37"/>
      <c r="AK31" s="263">
        <v>0</v>
      </c>
      <c r="AL31" s="236"/>
      <c r="AM31" s="236"/>
      <c r="AN31" s="236"/>
      <c r="AO31" s="236"/>
      <c r="AP31" s="37"/>
      <c r="AQ31" s="37"/>
      <c r="AR31" s="38"/>
      <c r="BE31" s="265"/>
    </row>
    <row r="32" spans="2:71" s="2" customFormat="1" ht="14.45" hidden="1" customHeight="1">
      <c r="B32" s="36"/>
      <c r="C32" s="37"/>
      <c r="D32" s="37"/>
      <c r="E32" s="37"/>
      <c r="F32" s="26" t="s">
        <v>43</v>
      </c>
      <c r="G32" s="37"/>
      <c r="H32" s="37"/>
      <c r="I32" s="37"/>
      <c r="J32" s="37"/>
      <c r="K32" s="37"/>
      <c r="L32" s="235">
        <v>0.15</v>
      </c>
      <c r="M32" s="236"/>
      <c r="N32" s="236"/>
      <c r="O32" s="236"/>
      <c r="P32" s="236"/>
      <c r="Q32" s="37"/>
      <c r="R32" s="37"/>
      <c r="S32" s="37"/>
      <c r="T32" s="37"/>
      <c r="U32" s="37"/>
      <c r="V32" s="37"/>
      <c r="W32" s="263">
        <f>ROUND(BC54, 2)</f>
        <v>0</v>
      </c>
      <c r="X32" s="236"/>
      <c r="Y32" s="236"/>
      <c r="Z32" s="236"/>
      <c r="AA32" s="236"/>
      <c r="AB32" s="236"/>
      <c r="AC32" s="236"/>
      <c r="AD32" s="236"/>
      <c r="AE32" s="236"/>
      <c r="AF32" s="37"/>
      <c r="AG32" s="37"/>
      <c r="AH32" s="37"/>
      <c r="AI32" s="37"/>
      <c r="AJ32" s="37"/>
      <c r="AK32" s="263">
        <v>0</v>
      </c>
      <c r="AL32" s="236"/>
      <c r="AM32" s="236"/>
      <c r="AN32" s="236"/>
      <c r="AO32" s="236"/>
      <c r="AP32" s="37"/>
      <c r="AQ32" s="37"/>
      <c r="AR32" s="38"/>
      <c r="BE32" s="265"/>
    </row>
    <row r="33" spans="2:57" s="2" customFormat="1" ht="14.45" hidden="1" customHeight="1">
      <c r="B33" s="36"/>
      <c r="C33" s="37"/>
      <c r="D33" s="37"/>
      <c r="E33" s="37"/>
      <c r="F33" s="26" t="s">
        <v>44</v>
      </c>
      <c r="G33" s="37"/>
      <c r="H33" s="37"/>
      <c r="I33" s="37"/>
      <c r="J33" s="37"/>
      <c r="K33" s="37"/>
      <c r="L33" s="235">
        <v>0</v>
      </c>
      <c r="M33" s="236"/>
      <c r="N33" s="236"/>
      <c r="O33" s="236"/>
      <c r="P33" s="236"/>
      <c r="Q33" s="37"/>
      <c r="R33" s="37"/>
      <c r="S33" s="37"/>
      <c r="T33" s="37"/>
      <c r="U33" s="37"/>
      <c r="V33" s="37"/>
      <c r="W33" s="263">
        <f>ROUND(BD54,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37"/>
      <c r="AG33" s="37"/>
      <c r="AH33" s="37"/>
      <c r="AI33" s="37"/>
      <c r="AJ33" s="37"/>
      <c r="AK33" s="263">
        <v>0</v>
      </c>
      <c r="AL33" s="236"/>
      <c r="AM33" s="236"/>
      <c r="AN33" s="236"/>
      <c r="AO33" s="236"/>
      <c r="AP33" s="37"/>
      <c r="AQ33" s="37"/>
      <c r="AR33" s="38"/>
      <c r="BE33" s="265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65"/>
    </row>
    <row r="35" spans="2:57" s="1" customFormat="1" ht="25.9" customHeight="1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9" t="s">
        <v>47</v>
      </c>
      <c r="Y35" s="240"/>
      <c r="Z35" s="240"/>
      <c r="AA35" s="240"/>
      <c r="AB35" s="240"/>
      <c r="AC35" s="41"/>
      <c r="AD35" s="41"/>
      <c r="AE35" s="41"/>
      <c r="AF35" s="41"/>
      <c r="AG35" s="41"/>
      <c r="AH35" s="41"/>
      <c r="AI35" s="41"/>
      <c r="AJ35" s="41"/>
      <c r="AK35" s="241">
        <f>SUM(AK26:AK33)</f>
        <v>0</v>
      </c>
      <c r="AL35" s="240"/>
      <c r="AM35" s="240"/>
      <c r="AN35" s="240"/>
      <c r="AO35" s="242"/>
      <c r="AP35" s="39"/>
      <c r="AQ35" s="39"/>
      <c r="AR35" s="35"/>
    </row>
    <row r="36" spans="2:57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57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57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57" s="1" customFormat="1" ht="24.95" customHeight="1">
      <c r="B42" s="31"/>
      <c r="C42" s="20" t="s">
        <v>48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57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57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00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57" s="3" customFormat="1" ht="36.950000000000003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52" t="str">
        <f>K6</f>
        <v>Sokolov, ZŠ Křižíkova 1916 - výměna podlahových krytin</v>
      </c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49"/>
      <c r="AQ45" s="49"/>
      <c r="AR45" s="50"/>
    </row>
    <row r="46" spans="2:57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57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Sokolov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54" t="str">
        <f>IF(AN8= "","",AN8)</f>
        <v>7. 12. 2018</v>
      </c>
      <c r="AN47" s="254"/>
      <c r="AO47" s="32"/>
      <c r="AP47" s="32"/>
      <c r="AQ47" s="32"/>
      <c r="AR47" s="35"/>
    </row>
    <row r="48" spans="2:57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1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>Město Sokolov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55" t="str">
        <f>IF(E17="","",E17)</f>
        <v xml:space="preserve"> </v>
      </c>
      <c r="AN49" s="251"/>
      <c r="AO49" s="251"/>
      <c r="AP49" s="251"/>
      <c r="AQ49" s="32"/>
      <c r="AR49" s="35"/>
      <c r="AS49" s="244" t="s">
        <v>49</v>
      </c>
      <c r="AT49" s="245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1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50" t="s">
        <v>291</v>
      </c>
      <c r="AN50" s="251"/>
      <c r="AO50" s="251"/>
      <c r="AP50" s="251"/>
      <c r="AQ50" s="32"/>
      <c r="AR50" s="35"/>
      <c r="AS50" s="246"/>
      <c r="AT50" s="247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1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48"/>
      <c r="AT51" s="249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1" s="1" customFormat="1" ht="29.25" customHeight="1">
      <c r="B52" s="31"/>
      <c r="C52" s="231" t="s">
        <v>50</v>
      </c>
      <c r="D52" s="232"/>
      <c r="E52" s="232"/>
      <c r="F52" s="232"/>
      <c r="G52" s="232"/>
      <c r="H52" s="59"/>
      <c r="I52" s="233" t="s">
        <v>51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8" t="s">
        <v>52</v>
      </c>
      <c r="AH52" s="232"/>
      <c r="AI52" s="232"/>
      <c r="AJ52" s="232"/>
      <c r="AK52" s="232"/>
      <c r="AL52" s="232"/>
      <c r="AM52" s="232"/>
      <c r="AN52" s="233" t="s">
        <v>53</v>
      </c>
      <c r="AO52" s="232"/>
      <c r="AP52" s="237"/>
      <c r="AQ52" s="60" t="s">
        <v>54</v>
      </c>
      <c r="AR52" s="35"/>
      <c r="AS52" s="61" t="s">
        <v>55</v>
      </c>
      <c r="AT52" s="62" t="s">
        <v>56</v>
      </c>
      <c r="AU52" s="62" t="s">
        <v>57</v>
      </c>
      <c r="AV52" s="62" t="s">
        <v>58</v>
      </c>
      <c r="AW52" s="62" t="s">
        <v>59</v>
      </c>
      <c r="AX52" s="62" t="s">
        <v>60</v>
      </c>
      <c r="AY52" s="62" t="s">
        <v>61</v>
      </c>
      <c r="AZ52" s="62" t="s">
        <v>62</v>
      </c>
      <c r="BA52" s="62" t="s">
        <v>63</v>
      </c>
      <c r="BB52" s="62" t="s">
        <v>64</v>
      </c>
      <c r="BC52" s="62" t="s">
        <v>65</v>
      </c>
      <c r="BD52" s="63" t="s">
        <v>66</v>
      </c>
    </row>
    <row r="53" spans="1:91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1" s="4" customFormat="1" ht="32.450000000000003" customHeight="1">
      <c r="B54" s="67"/>
      <c r="C54" s="68" t="s">
        <v>67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29">
        <f>ROUND(SUM(AG55:AG58),2)</f>
        <v>0</v>
      </c>
      <c r="AH54" s="229"/>
      <c r="AI54" s="229"/>
      <c r="AJ54" s="229"/>
      <c r="AK54" s="229"/>
      <c r="AL54" s="229"/>
      <c r="AM54" s="229"/>
      <c r="AN54" s="230">
        <f>SUM(AG54,AT54)</f>
        <v>0</v>
      </c>
      <c r="AO54" s="230"/>
      <c r="AP54" s="230"/>
      <c r="AQ54" s="71" t="s">
        <v>1</v>
      </c>
      <c r="AR54" s="72"/>
      <c r="AS54" s="73">
        <f>ROUND(SUM(AS55:AS58),2)</f>
        <v>0</v>
      </c>
      <c r="AT54" s="74">
        <f>ROUND(SUM(AV54:AW54),2)</f>
        <v>0</v>
      </c>
      <c r="AU54" s="75">
        <f>ROUND(SUM(AU55:AU58),5)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ROUND(SUM(AZ55:AZ58),2)</f>
        <v>0</v>
      </c>
      <c r="BA54" s="74">
        <f>ROUND(SUM(BA55:BA58),2)</f>
        <v>0</v>
      </c>
      <c r="BB54" s="74">
        <f>ROUND(SUM(BB55:BB58),2)</f>
        <v>0</v>
      </c>
      <c r="BC54" s="74">
        <f>ROUND(SUM(BC55:BC58),2)</f>
        <v>0</v>
      </c>
      <c r="BD54" s="76">
        <f>ROUND(SUM(BD55:BD58),2)</f>
        <v>0</v>
      </c>
      <c r="BS54" s="77" t="s">
        <v>68</v>
      </c>
      <c r="BT54" s="77" t="s">
        <v>69</v>
      </c>
      <c r="BU54" s="78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1" s="5" customFormat="1" ht="16.5" customHeight="1">
      <c r="A55" s="79" t="s">
        <v>73</v>
      </c>
      <c r="B55" s="80"/>
      <c r="C55" s="81"/>
      <c r="D55" s="234" t="s">
        <v>74</v>
      </c>
      <c r="E55" s="234"/>
      <c r="F55" s="234"/>
      <c r="G55" s="234"/>
      <c r="H55" s="234"/>
      <c r="I55" s="82"/>
      <c r="J55" s="234" t="s">
        <v>75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27">
        <f>'01 - Chodba 2st 2.NP'!J30</f>
        <v>0</v>
      </c>
      <c r="AH55" s="228"/>
      <c r="AI55" s="228"/>
      <c r="AJ55" s="228"/>
      <c r="AK55" s="228"/>
      <c r="AL55" s="228"/>
      <c r="AM55" s="228"/>
      <c r="AN55" s="227">
        <f>SUM(AG55,AT55)</f>
        <v>0</v>
      </c>
      <c r="AO55" s="228"/>
      <c r="AP55" s="228"/>
      <c r="AQ55" s="83" t="s">
        <v>76</v>
      </c>
      <c r="AR55" s="84"/>
      <c r="AS55" s="85">
        <v>0</v>
      </c>
      <c r="AT55" s="86">
        <f>ROUND(SUM(AV55:AW55),2)</f>
        <v>0</v>
      </c>
      <c r="AU55" s="87">
        <f>'01 - Chodba 2st 2.NP'!P84</f>
        <v>0</v>
      </c>
      <c r="AV55" s="86">
        <f>'01 - Chodba 2st 2.NP'!J33</f>
        <v>0</v>
      </c>
      <c r="AW55" s="86">
        <f>'01 - Chodba 2st 2.NP'!J34</f>
        <v>0</v>
      </c>
      <c r="AX55" s="86">
        <f>'01 - Chodba 2st 2.NP'!J35</f>
        <v>0</v>
      </c>
      <c r="AY55" s="86">
        <f>'01 - Chodba 2st 2.NP'!J36</f>
        <v>0</v>
      </c>
      <c r="AZ55" s="86">
        <f>'01 - Chodba 2st 2.NP'!F33</f>
        <v>0</v>
      </c>
      <c r="BA55" s="86">
        <f>'01 - Chodba 2st 2.NP'!F34</f>
        <v>0</v>
      </c>
      <c r="BB55" s="86">
        <f>'01 - Chodba 2st 2.NP'!F35</f>
        <v>0</v>
      </c>
      <c r="BC55" s="86">
        <f>'01 - Chodba 2st 2.NP'!F36</f>
        <v>0</v>
      </c>
      <c r="BD55" s="88">
        <f>'01 - Chodba 2st 2.NP'!F37</f>
        <v>0</v>
      </c>
      <c r="BT55" s="89" t="s">
        <v>77</v>
      </c>
      <c r="BV55" s="89" t="s">
        <v>71</v>
      </c>
      <c r="BW55" s="89" t="s">
        <v>78</v>
      </c>
      <c r="BX55" s="89" t="s">
        <v>5</v>
      </c>
      <c r="CL55" s="89" t="s">
        <v>1</v>
      </c>
      <c r="CM55" s="89" t="s">
        <v>79</v>
      </c>
    </row>
    <row r="56" spans="1:91" s="5" customFormat="1" ht="16.5" customHeight="1">
      <c r="A56" s="79" t="s">
        <v>73</v>
      </c>
      <c r="B56" s="80"/>
      <c r="C56" s="81"/>
      <c r="D56" s="234" t="s">
        <v>80</v>
      </c>
      <c r="E56" s="234"/>
      <c r="F56" s="234"/>
      <c r="G56" s="234"/>
      <c r="H56" s="234"/>
      <c r="I56" s="82"/>
      <c r="J56" s="234" t="s">
        <v>81</v>
      </c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27">
        <f>'02 - Chodba 2st 3.NP'!J30</f>
        <v>0</v>
      </c>
      <c r="AH56" s="228"/>
      <c r="AI56" s="228"/>
      <c r="AJ56" s="228"/>
      <c r="AK56" s="228"/>
      <c r="AL56" s="228"/>
      <c r="AM56" s="228"/>
      <c r="AN56" s="227">
        <f>SUM(AG56,AT56)</f>
        <v>0</v>
      </c>
      <c r="AO56" s="228"/>
      <c r="AP56" s="228"/>
      <c r="AQ56" s="83" t="s">
        <v>76</v>
      </c>
      <c r="AR56" s="84"/>
      <c r="AS56" s="85">
        <v>0</v>
      </c>
      <c r="AT56" s="86">
        <f>ROUND(SUM(AV56:AW56),2)</f>
        <v>0</v>
      </c>
      <c r="AU56" s="87">
        <f>'02 - Chodba 2st 3.NP'!P84</f>
        <v>0</v>
      </c>
      <c r="AV56" s="86">
        <f>'02 - Chodba 2st 3.NP'!J33</f>
        <v>0</v>
      </c>
      <c r="AW56" s="86">
        <f>'02 - Chodba 2st 3.NP'!J34</f>
        <v>0</v>
      </c>
      <c r="AX56" s="86">
        <f>'02 - Chodba 2st 3.NP'!J35</f>
        <v>0</v>
      </c>
      <c r="AY56" s="86">
        <f>'02 - Chodba 2st 3.NP'!J36</f>
        <v>0</v>
      </c>
      <c r="AZ56" s="86">
        <f>'02 - Chodba 2st 3.NP'!F33</f>
        <v>0</v>
      </c>
      <c r="BA56" s="86">
        <f>'02 - Chodba 2st 3.NP'!F34</f>
        <v>0</v>
      </c>
      <c r="BB56" s="86">
        <f>'02 - Chodba 2st 3.NP'!F35</f>
        <v>0</v>
      </c>
      <c r="BC56" s="86">
        <f>'02 - Chodba 2st 3.NP'!F36</f>
        <v>0</v>
      </c>
      <c r="BD56" s="88">
        <f>'02 - Chodba 2st 3.NP'!F37</f>
        <v>0</v>
      </c>
      <c r="BT56" s="89" t="s">
        <v>77</v>
      </c>
      <c r="BV56" s="89" t="s">
        <v>71</v>
      </c>
      <c r="BW56" s="89" t="s">
        <v>82</v>
      </c>
      <c r="BX56" s="89" t="s">
        <v>5</v>
      </c>
      <c r="CL56" s="89" t="s">
        <v>1</v>
      </c>
      <c r="CM56" s="89" t="s">
        <v>79</v>
      </c>
    </row>
    <row r="57" spans="1:91" s="5" customFormat="1" ht="16.5" customHeight="1">
      <c r="A57" s="79" t="s">
        <v>73</v>
      </c>
      <c r="B57" s="80"/>
      <c r="C57" s="81"/>
      <c r="D57" s="234" t="s">
        <v>83</v>
      </c>
      <c r="E57" s="234"/>
      <c r="F57" s="234"/>
      <c r="G57" s="234"/>
      <c r="H57" s="234"/>
      <c r="I57" s="82"/>
      <c r="J57" s="234" t="s">
        <v>84</v>
      </c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27">
        <f>'03 - Chodba družiny'!J30</f>
        <v>0</v>
      </c>
      <c r="AH57" s="228"/>
      <c r="AI57" s="228"/>
      <c r="AJ57" s="228"/>
      <c r="AK57" s="228"/>
      <c r="AL57" s="228"/>
      <c r="AM57" s="228"/>
      <c r="AN57" s="227">
        <f>SUM(AG57,AT57)</f>
        <v>0</v>
      </c>
      <c r="AO57" s="228"/>
      <c r="AP57" s="228"/>
      <c r="AQ57" s="83" t="s">
        <v>76</v>
      </c>
      <c r="AR57" s="84"/>
      <c r="AS57" s="85">
        <v>0</v>
      </c>
      <c r="AT57" s="86">
        <f>ROUND(SUM(AV57:AW57),2)</f>
        <v>0</v>
      </c>
      <c r="AU57" s="87">
        <f>'03 - Chodba družiny'!P84</f>
        <v>0</v>
      </c>
      <c r="AV57" s="86">
        <f>'03 - Chodba družiny'!J33</f>
        <v>0</v>
      </c>
      <c r="AW57" s="86">
        <f>'03 - Chodba družiny'!J34</f>
        <v>0</v>
      </c>
      <c r="AX57" s="86">
        <f>'03 - Chodba družiny'!J35</f>
        <v>0</v>
      </c>
      <c r="AY57" s="86">
        <f>'03 - Chodba družiny'!J36</f>
        <v>0</v>
      </c>
      <c r="AZ57" s="86">
        <f>'03 - Chodba družiny'!F33</f>
        <v>0</v>
      </c>
      <c r="BA57" s="86">
        <f>'03 - Chodba družiny'!F34</f>
        <v>0</v>
      </c>
      <c r="BB57" s="86">
        <f>'03 - Chodba družiny'!F35</f>
        <v>0</v>
      </c>
      <c r="BC57" s="86">
        <f>'03 - Chodba družiny'!F36</f>
        <v>0</v>
      </c>
      <c r="BD57" s="88">
        <f>'03 - Chodba družiny'!F37</f>
        <v>0</v>
      </c>
      <c r="BT57" s="89" t="s">
        <v>77</v>
      </c>
      <c r="BV57" s="89" t="s">
        <v>71</v>
      </c>
      <c r="BW57" s="89" t="s">
        <v>85</v>
      </c>
      <c r="BX57" s="89" t="s">
        <v>5</v>
      </c>
      <c r="CL57" s="89" t="s">
        <v>1</v>
      </c>
      <c r="CM57" s="89" t="s">
        <v>79</v>
      </c>
    </row>
    <row r="58" spans="1:91" s="5" customFormat="1" ht="16.5" customHeight="1">
      <c r="A58" s="79" t="s">
        <v>73</v>
      </c>
      <c r="B58" s="80"/>
      <c r="C58" s="81"/>
      <c r="D58" s="234" t="s">
        <v>86</v>
      </c>
      <c r="E58" s="234"/>
      <c r="F58" s="234"/>
      <c r="G58" s="234"/>
      <c r="H58" s="234"/>
      <c r="I58" s="82"/>
      <c r="J58" s="234" t="s">
        <v>87</v>
      </c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27">
        <f>'04 - VRN'!J30</f>
        <v>0</v>
      </c>
      <c r="AH58" s="228"/>
      <c r="AI58" s="228"/>
      <c r="AJ58" s="228"/>
      <c r="AK58" s="228"/>
      <c r="AL58" s="228"/>
      <c r="AM58" s="228"/>
      <c r="AN58" s="227">
        <f>SUM(AG58,AT58)</f>
        <v>0</v>
      </c>
      <c r="AO58" s="228"/>
      <c r="AP58" s="228"/>
      <c r="AQ58" s="83" t="s">
        <v>76</v>
      </c>
      <c r="AR58" s="84"/>
      <c r="AS58" s="90">
        <v>0</v>
      </c>
      <c r="AT58" s="91">
        <f>ROUND(SUM(AV58:AW58),2)</f>
        <v>0</v>
      </c>
      <c r="AU58" s="92">
        <f>'04 - VRN'!P82</f>
        <v>0</v>
      </c>
      <c r="AV58" s="91">
        <f>'04 - VRN'!J33</f>
        <v>0</v>
      </c>
      <c r="AW58" s="91">
        <f>'04 - VRN'!J34</f>
        <v>0</v>
      </c>
      <c r="AX58" s="91">
        <f>'04 - VRN'!J35</f>
        <v>0</v>
      </c>
      <c r="AY58" s="91">
        <f>'04 - VRN'!J36</f>
        <v>0</v>
      </c>
      <c r="AZ58" s="91">
        <f>'04 - VRN'!F33</f>
        <v>0</v>
      </c>
      <c r="BA58" s="91">
        <f>'04 - VRN'!F34</f>
        <v>0</v>
      </c>
      <c r="BB58" s="91">
        <f>'04 - VRN'!F35</f>
        <v>0</v>
      </c>
      <c r="BC58" s="91">
        <f>'04 - VRN'!F36</f>
        <v>0</v>
      </c>
      <c r="BD58" s="93">
        <f>'04 - VRN'!F37</f>
        <v>0</v>
      </c>
      <c r="BT58" s="89" t="s">
        <v>77</v>
      </c>
      <c r="BV58" s="89" t="s">
        <v>71</v>
      </c>
      <c r="BW58" s="89" t="s">
        <v>88</v>
      </c>
      <c r="BX58" s="89" t="s">
        <v>5</v>
      </c>
      <c r="CL58" s="89" t="s">
        <v>1</v>
      </c>
      <c r="CM58" s="89" t="s">
        <v>79</v>
      </c>
    </row>
    <row r="59" spans="1:91" s="1" customFormat="1" ht="30" customHeight="1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5"/>
    </row>
    <row r="60" spans="1:91" s="1" customFormat="1" ht="6.95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35"/>
    </row>
  </sheetData>
  <sheetProtection algorithmName="SHA-512" hashValue="SEdL1ITwVN+RIqoMH6lVDSMTV3cGkoIPqkFZLQ/Y80HuIRhMm7FHiSd+8vzm+ucxHwuQgr8WC665MDmbvj74mQ==" saltValue="1TeFj6y05vQk+s4S1Xv9Vg==" spinCount="100000" sheet="1" objects="1" scenarios="1" formatColumns="0" formatRows="0"/>
  <mergeCells count="54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AN55:AP55"/>
    <mergeCell ref="AG55:AM55"/>
  </mergeCells>
  <hyperlinks>
    <hyperlink ref="A55" location="'01 - Chodba 2st 2.NP'!C2" display="/"/>
    <hyperlink ref="A56" location="'02 - Chodba 2st 3.NP'!C2" display="/"/>
    <hyperlink ref="A57" location="'03 - Chodba družiny'!C2" display="/"/>
    <hyperlink ref="A58" location="'04 - VRN'!C2" display="/"/>
    <hyperlink ref="E20" r:id="rId1"/>
    <hyperlink ref="AM50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>
      <selection activeCell="F84" sqref="F8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78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46" s="1" customFormat="1" ht="12" customHeight="1">
      <c r="B8" s="35"/>
      <c r="D8" s="99" t="s">
        <v>90</v>
      </c>
      <c r="I8" s="100"/>
      <c r="L8" s="35"/>
    </row>
    <row r="9" spans="2:46" s="1" customFormat="1" ht="36.950000000000003" customHeight="1">
      <c r="B9" s="35"/>
      <c r="E9" s="272" t="s">
        <v>91</v>
      </c>
      <c r="F9" s="273"/>
      <c r="G9" s="273"/>
      <c r="H9" s="273"/>
      <c r="I9" s="100"/>
      <c r="L9" s="35"/>
    </row>
    <row r="10" spans="2:46" s="1" customFormat="1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46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46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ROUND((SUM(BE84:BE154)),  2)</f>
        <v>0</v>
      </c>
      <c r="I33" s="111">
        <v>0.21</v>
      </c>
      <c r="J33" s="110">
        <f>ROUND(((SUM(BE84:BE154))*I33),  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ROUND((SUM(BF84:BF154)),  2)</f>
        <v>0</v>
      </c>
      <c r="I34" s="111">
        <v>0.15</v>
      </c>
      <c r="J34" s="110">
        <f>ROUND(((SUM(BF84:BF154))*I34),  2)</f>
        <v>0</v>
      </c>
      <c r="L34" s="35"/>
    </row>
    <row r="35" spans="2:12" s="1" customFormat="1" ht="14.45" hidden="1" customHeight="1">
      <c r="B35" s="35"/>
      <c r="E35" s="99" t="s">
        <v>42</v>
      </c>
      <c r="F35" s="110">
        <f>ROUND((SUM(BG84:BG154)),  2)</f>
        <v>0</v>
      </c>
      <c r="I35" s="111">
        <v>0.21</v>
      </c>
      <c r="J35" s="110">
        <f>0</f>
        <v>0</v>
      </c>
      <c r="L35" s="35"/>
    </row>
    <row r="36" spans="2:12" s="1" customFormat="1" ht="14.45" hidden="1" customHeight="1">
      <c r="B36" s="35"/>
      <c r="E36" s="99" t="s">
        <v>43</v>
      </c>
      <c r="F36" s="110">
        <f>ROUND((SUM(BH84:BH154)),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44</v>
      </c>
      <c r="F37" s="110">
        <f>ROUND((SUM(BI84:BI154)),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47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252" t="str">
        <f>E9</f>
        <v>01 - Chodba 2st 2.NP</v>
      </c>
      <c r="F50" s="251"/>
      <c r="G50" s="251"/>
      <c r="H50" s="251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47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47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J93</f>
        <v>0</v>
      </c>
      <c r="K61" s="132"/>
      <c r="L61" s="137"/>
    </row>
    <row r="62" spans="2:47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J96</f>
        <v>0</v>
      </c>
      <c r="K62" s="132"/>
      <c r="L62" s="137"/>
    </row>
    <row r="63" spans="2:47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J111</f>
        <v>0</v>
      </c>
      <c r="K63" s="132"/>
      <c r="L63" s="137"/>
    </row>
    <row r="64" spans="2:47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J114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01 - Chodba 2st 2.NP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65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65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65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5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P85+P93+P96+P111+P114</f>
        <v>0</v>
      </c>
      <c r="Q84" s="65"/>
      <c r="R84" s="146">
        <f>R85+R93+R96+R111+R114</f>
        <v>2.8197695999999999</v>
      </c>
      <c r="S84" s="65"/>
      <c r="T84" s="147">
        <f>T85+T93+T96+T111+T114</f>
        <v>0</v>
      </c>
      <c r="AT84" s="14" t="s">
        <v>68</v>
      </c>
      <c r="AU84" s="14" t="s">
        <v>96</v>
      </c>
      <c r="BK84" s="148">
        <f>BK85+BK93+BK96+BK111+BK114</f>
        <v>0</v>
      </c>
    </row>
    <row r="85" spans="2:65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SUM(P86:P92)</f>
        <v>0</v>
      </c>
      <c r="Q85" s="157"/>
      <c r="R85" s="158">
        <f>SUM(R86:R92)</f>
        <v>2.8197695999999999</v>
      </c>
      <c r="S85" s="157"/>
      <c r="T85" s="159">
        <f>SUM(T86:T92)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SUM(BK86:BK92)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138.244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123</v>
      </c>
    </row>
    <row r="87" spans="2:65" s="1" customFormat="1">
      <c r="B87" s="31"/>
      <c r="C87" s="32"/>
      <c r="D87" s="175" t="s">
        <v>124</v>
      </c>
      <c r="E87" s="32"/>
      <c r="F87" s="176" t="s">
        <v>125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65" s="10" customFormat="1">
      <c r="B88" s="178"/>
      <c r="C88" s="179"/>
      <c r="D88" s="175" t="s">
        <v>126</v>
      </c>
      <c r="E88" s="180" t="s">
        <v>1</v>
      </c>
      <c r="F88" s="181" t="s">
        <v>127</v>
      </c>
      <c r="G88" s="179"/>
      <c r="H88" s="182">
        <v>130.834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65" s="10" customFormat="1">
      <c r="B89" s="178"/>
      <c r="C89" s="179"/>
      <c r="D89" s="175" t="s">
        <v>126</v>
      </c>
      <c r="E89" s="180" t="s">
        <v>1</v>
      </c>
      <c r="F89" s="181" t="s">
        <v>128</v>
      </c>
      <c r="G89" s="179"/>
      <c r="H89" s="182">
        <v>7.41</v>
      </c>
      <c r="I89" s="183"/>
      <c r="J89" s="179"/>
      <c r="K89" s="179"/>
      <c r="L89" s="184"/>
      <c r="M89" s="185"/>
      <c r="N89" s="186"/>
      <c r="O89" s="186"/>
      <c r="P89" s="186"/>
      <c r="Q89" s="186"/>
      <c r="R89" s="186"/>
      <c r="S89" s="186"/>
      <c r="T89" s="187"/>
      <c r="AT89" s="188" t="s">
        <v>126</v>
      </c>
      <c r="AU89" s="188" t="s">
        <v>77</v>
      </c>
      <c r="AV89" s="10" t="s">
        <v>79</v>
      </c>
      <c r="AW89" s="10" t="s">
        <v>32</v>
      </c>
      <c r="AX89" s="10" t="s">
        <v>69</v>
      </c>
      <c r="AY89" s="188" t="s">
        <v>117</v>
      </c>
    </row>
    <row r="90" spans="2:65" s="11" customFormat="1">
      <c r="B90" s="189"/>
      <c r="C90" s="190"/>
      <c r="D90" s="175" t="s">
        <v>126</v>
      </c>
      <c r="E90" s="191" t="s">
        <v>1</v>
      </c>
      <c r="F90" s="192" t="s">
        <v>129</v>
      </c>
      <c r="G90" s="190"/>
      <c r="H90" s="193">
        <v>138.244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126</v>
      </c>
      <c r="AU90" s="199" t="s">
        <v>77</v>
      </c>
      <c r="AV90" s="11" t="s">
        <v>122</v>
      </c>
      <c r="AW90" s="11" t="s">
        <v>32</v>
      </c>
      <c r="AX90" s="11" t="s">
        <v>77</v>
      </c>
      <c r="AY90" s="199" t="s">
        <v>117</v>
      </c>
    </row>
    <row r="91" spans="2:65" s="1" customFormat="1" ht="16.5" customHeight="1">
      <c r="B91" s="31"/>
      <c r="C91" s="163" t="s">
        <v>79</v>
      </c>
      <c r="D91" s="163" t="s">
        <v>118</v>
      </c>
      <c r="E91" s="164" t="s">
        <v>130</v>
      </c>
      <c r="F91" s="165" t="s">
        <v>131</v>
      </c>
      <c r="G91" s="166" t="s">
        <v>121</v>
      </c>
      <c r="H91" s="167">
        <v>138.22399999999999</v>
      </c>
      <c r="I91" s="168"/>
      <c r="J91" s="169">
        <f>ROUND(I91*H91,2)</f>
        <v>0</v>
      </c>
      <c r="K91" s="165" t="s">
        <v>132</v>
      </c>
      <c r="L91" s="35"/>
      <c r="M91" s="170" t="s">
        <v>1</v>
      </c>
      <c r="N91" s="171" t="s">
        <v>40</v>
      </c>
      <c r="O91" s="57"/>
      <c r="P91" s="172">
        <f>O91*H91</f>
        <v>0</v>
      </c>
      <c r="Q91" s="172">
        <v>2.0400000000000001E-2</v>
      </c>
      <c r="R91" s="172">
        <f>Q91*H91</f>
        <v>2.8197695999999999</v>
      </c>
      <c r="S91" s="172">
        <v>0</v>
      </c>
      <c r="T91" s="173">
        <f>S91*H91</f>
        <v>0</v>
      </c>
      <c r="AR91" s="14" t="s">
        <v>122</v>
      </c>
      <c r="AT91" s="14" t="s">
        <v>118</v>
      </c>
      <c r="AU91" s="14" t="s">
        <v>77</v>
      </c>
      <c r="AY91" s="14" t="s">
        <v>117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4" t="s">
        <v>77</v>
      </c>
      <c r="BK91" s="174">
        <f>ROUND(I91*H91,2)</f>
        <v>0</v>
      </c>
      <c r="BL91" s="14" t="s">
        <v>122</v>
      </c>
      <c r="BM91" s="14" t="s">
        <v>133</v>
      </c>
    </row>
    <row r="92" spans="2:65" s="1" customFormat="1">
      <c r="B92" s="31"/>
      <c r="C92" s="32"/>
      <c r="D92" s="175" t="s">
        <v>124</v>
      </c>
      <c r="E92" s="32"/>
      <c r="F92" s="176" t="s">
        <v>134</v>
      </c>
      <c r="G92" s="32"/>
      <c r="H92" s="32"/>
      <c r="I92" s="100"/>
      <c r="J92" s="32"/>
      <c r="K92" s="32"/>
      <c r="L92" s="35"/>
      <c r="M92" s="177"/>
      <c r="N92" s="57"/>
      <c r="O92" s="57"/>
      <c r="P92" s="57"/>
      <c r="Q92" s="57"/>
      <c r="R92" s="57"/>
      <c r="S92" s="57"/>
      <c r="T92" s="58"/>
      <c r="AT92" s="14" t="s">
        <v>124</v>
      </c>
      <c r="AU92" s="14" t="s">
        <v>77</v>
      </c>
    </row>
    <row r="93" spans="2:65" s="9" customFormat="1" ht="25.9" customHeight="1">
      <c r="B93" s="149"/>
      <c r="C93" s="150"/>
      <c r="D93" s="151" t="s">
        <v>68</v>
      </c>
      <c r="E93" s="152" t="s">
        <v>135</v>
      </c>
      <c r="F93" s="152" t="s">
        <v>136</v>
      </c>
      <c r="G93" s="150"/>
      <c r="H93" s="150"/>
      <c r="I93" s="153"/>
      <c r="J93" s="154">
        <f>BK93</f>
        <v>0</v>
      </c>
      <c r="K93" s="150"/>
      <c r="L93" s="155"/>
      <c r="M93" s="156"/>
      <c r="N93" s="157"/>
      <c r="O93" s="157"/>
      <c r="P93" s="158">
        <f>SUM(P94:P95)</f>
        <v>0</v>
      </c>
      <c r="Q93" s="157"/>
      <c r="R93" s="158">
        <f>SUM(R94:R95)</f>
        <v>0</v>
      </c>
      <c r="S93" s="157"/>
      <c r="T93" s="159">
        <f>SUM(T94:T95)</f>
        <v>0</v>
      </c>
      <c r="AR93" s="160" t="s">
        <v>77</v>
      </c>
      <c r="AT93" s="161" t="s">
        <v>68</v>
      </c>
      <c r="AU93" s="161" t="s">
        <v>69</v>
      </c>
      <c r="AY93" s="160" t="s">
        <v>117</v>
      </c>
      <c r="BK93" s="162">
        <f>SUM(BK94:BK95)</f>
        <v>0</v>
      </c>
    </row>
    <row r="94" spans="2:65" s="1" customFormat="1" ht="16.5" customHeight="1">
      <c r="B94" s="31"/>
      <c r="C94" s="163" t="s">
        <v>137</v>
      </c>
      <c r="D94" s="163" t="s">
        <v>118</v>
      </c>
      <c r="E94" s="164" t="s">
        <v>138</v>
      </c>
      <c r="F94" s="165" t="s">
        <v>139</v>
      </c>
      <c r="G94" s="166" t="s">
        <v>121</v>
      </c>
      <c r="H94" s="167">
        <v>138.22399999999999</v>
      </c>
      <c r="I94" s="168"/>
      <c r="J94" s="169">
        <f>ROUND(I94*H94,2)</f>
        <v>0</v>
      </c>
      <c r="K94" s="165" t="s">
        <v>1</v>
      </c>
      <c r="L94" s="35"/>
      <c r="M94" s="170" t="s">
        <v>1</v>
      </c>
      <c r="N94" s="171" t="s">
        <v>40</v>
      </c>
      <c r="O94" s="57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4" t="s">
        <v>122</v>
      </c>
      <c r="AT94" s="14" t="s">
        <v>118</v>
      </c>
      <c r="AU94" s="14" t="s">
        <v>77</v>
      </c>
      <c r="AY94" s="14" t="s">
        <v>117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4" t="s">
        <v>77</v>
      </c>
      <c r="BK94" s="174">
        <f>ROUND(I94*H94,2)</f>
        <v>0</v>
      </c>
      <c r="BL94" s="14" t="s">
        <v>122</v>
      </c>
      <c r="BM94" s="14" t="s">
        <v>140</v>
      </c>
    </row>
    <row r="95" spans="2:65" s="1" customFormat="1" ht="48.75">
      <c r="B95" s="31"/>
      <c r="C95" s="32"/>
      <c r="D95" s="175" t="s">
        <v>124</v>
      </c>
      <c r="E95" s="32"/>
      <c r="F95" s="176" t="s">
        <v>141</v>
      </c>
      <c r="G95" s="32"/>
      <c r="H95" s="32"/>
      <c r="I95" s="100"/>
      <c r="J95" s="32"/>
      <c r="K95" s="32"/>
      <c r="L95" s="35"/>
      <c r="M95" s="177"/>
      <c r="N95" s="57"/>
      <c r="O95" s="57"/>
      <c r="P95" s="57"/>
      <c r="Q95" s="57"/>
      <c r="R95" s="57"/>
      <c r="S95" s="57"/>
      <c r="T95" s="58"/>
      <c r="AT95" s="14" t="s">
        <v>124</v>
      </c>
      <c r="AU95" s="14" t="s">
        <v>77</v>
      </c>
    </row>
    <row r="96" spans="2:65" s="9" customFormat="1" ht="25.9" customHeight="1">
      <c r="B96" s="149"/>
      <c r="C96" s="150"/>
      <c r="D96" s="151" t="s">
        <v>68</v>
      </c>
      <c r="E96" s="152" t="s">
        <v>142</v>
      </c>
      <c r="F96" s="152" t="s">
        <v>143</v>
      </c>
      <c r="G96" s="150"/>
      <c r="H96" s="150"/>
      <c r="I96" s="153"/>
      <c r="J96" s="154">
        <f>BK96</f>
        <v>0</v>
      </c>
      <c r="K96" s="150"/>
      <c r="L96" s="155"/>
      <c r="M96" s="156"/>
      <c r="N96" s="157"/>
      <c r="O96" s="157"/>
      <c r="P96" s="158">
        <f>SUM(P97:P110)</f>
        <v>0</v>
      </c>
      <c r="Q96" s="157"/>
      <c r="R96" s="158">
        <f>SUM(R97:R110)</f>
        <v>0</v>
      </c>
      <c r="S96" s="157"/>
      <c r="T96" s="159">
        <f>SUM(T97:T110)</f>
        <v>0</v>
      </c>
      <c r="AR96" s="160" t="s">
        <v>77</v>
      </c>
      <c r="AT96" s="161" t="s">
        <v>68</v>
      </c>
      <c r="AU96" s="161" t="s">
        <v>69</v>
      </c>
      <c r="AY96" s="160" t="s">
        <v>117</v>
      </c>
      <c r="BK96" s="162">
        <f>SUM(BK97:BK110)</f>
        <v>0</v>
      </c>
    </row>
    <row r="97" spans="2:65" s="1" customFormat="1" ht="16.5" customHeight="1">
      <c r="B97" s="31"/>
      <c r="C97" s="163" t="s">
        <v>122</v>
      </c>
      <c r="D97" s="163" t="s">
        <v>118</v>
      </c>
      <c r="E97" s="164" t="s">
        <v>144</v>
      </c>
      <c r="F97" s="165" t="s">
        <v>145</v>
      </c>
      <c r="G97" s="166" t="s">
        <v>146</v>
      </c>
      <c r="H97" s="167">
        <v>0.38800000000000001</v>
      </c>
      <c r="I97" s="168"/>
      <c r="J97" s="169">
        <f>ROUND(I97*H97,2)</f>
        <v>0</v>
      </c>
      <c r="K97" s="165" t="s">
        <v>1</v>
      </c>
      <c r="L97" s="35"/>
      <c r="M97" s="170" t="s">
        <v>1</v>
      </c>
      <c r="N97" s="171" t="s">
        <v>40</v>
      </c>
      <c r="O97" s="57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4" t="s">
        <v>122</v>
      </c>
      <c r="AT97" s="14" t="s">
        <v>118</v>
      </c>
      <c r="AU97" s="14" t="s">
        <v>77</v>
      </c>
      <c r="AY97" s="14" t="s">
        <v>117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4" t="s">
        <v>77</v>
      </c>
      <c r="BK97" s="174">
        <f>ROUND(I97*H97,2)</f>
        <v>0</v>
      </c>
      <c r="BL97" s="14" t="s">
        <v>122</v>
      </c>
      <c r="BM97" s="14" t="s">
        <v>147</v>
      </c>
    </row>
    <row r="98" spans="2:65" s="1" customFormat="1" ht="48.75">
      <c r="B98" s="31"/>
      <c r="C98" s="32"/>
      <c r="D98" s="175" t="s">
        <v>124</v>
      </c>
      <c r="E98" s="32"/>
      <c r="F98" s="176" t="s">
        <v>148</v>
      </c>
      <c r="G98" s="32"/>
      <c r="H98" s="32"/>
      <c r="I98" s="100"/>
      <c r="J98" s="32"/>
      <c r="K98" s="32"/>
      <c r="L98" s="35"/>
      <c r="M98" s="177"/>
      <c r="N98" s="57"/>
      <c r="O98" s="57"/>
      <c r="P98" s="57"/>
      <c r="Q98" s="57"/>
      <c r="R98" s="57"/>
      <c r="S98" s="57"/>
      <c r="T98" s="58"/>
      <c r="AT98" s="14" t="s">
        <v>124</v>
      </c>
      <c r="AU98" s="14" t="s">
        <v>77</v>
      </c>
    </row>
    <row r="99" spans="2:65" s="1" customFormat="1" ht="16.5" customHeight="1">
      <c r="B99" s="31"/>
      <c r="C99" s="163" t="s">
        <v>149</v>
      </c>
      <c r="D99" s="163" t="s">
        <v>118</v>
      </c>
      <c r="E99" s="164" t="s">
        <v>150</v>
      </c>
      <c r="F99" s="165" t="s">
        <v>151</v>
      </c>
      <c r="G99" s="166" t="s">
        <v>146</v>
      </c>
      <c r="H99" s="167">
        <v>0.38800000000000001</v>
      </c>
      <c r="I99" s="168"/>
      <c r="J99" s="169">
        <f>ROUND(I99*H99,2)</f>
        <v>0</v>
      </c>
      <c r="K99" s="165" t="s">
        <v>1</v>
      </c>
      <c r="L99" s="35"/>
      <c r="M99" s="170" t="s">
        <v>1</v>
      </c>
      <c r="N99" s="171" t="s">
        <v>40</v>
      </c>
      <c r="O99" s="57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4" t="s">
        <v>122</v>
      </c>
      <c r="AT99" s="14" t="s">
        <v>118</v>
      </c>
      <c r="AU99" s="14" t="s">
        <v>77</v>
      </c>
      <c r="AY99" s="14" t="s">
        <v>117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4" t="s">
        <v>77</v>
      </c>
      <c r="BK99" s="174">
        <f>ROUND(I99*H99,2)</f>
        <v>0</v>
      </c>
      <c r="BL99" s="14" t="s">
        <v>122</v>
      </c>
      <c r="BM99" s="14" t="s">
        <v>152</v>
      </c>
    </row>
    <row r="100" spans="2:65" s="1" customFormat="1" ht="19.5">
      <c r="B100" s="31"/>
      <c r="C100" s="32"/>
      <c r="D100" s="175" t="s">
        <v>124</v>
      </c>
      <c r="E100" s="32"/>
      <c r="F100" s="176" t="s">
        <v>153</v>
      </c>
      <c r="G100" s="32"/>
      <c r="H100" s="32"/>
      <c r="I100" s="100"/>
      <c r="J100" s="32"/>
      <c r="K100" s="32"/>
      <c r="L100" s="35"/>
      <c r="M100" s="177"/>
      <c r="N100" s="57"/>
      <c r="O100" s="57"/>
      <c r="P100" s="57"/>
      <c r="Q100" s="57"/>
      <c r="R100" s="57"/>
      <c r="S100" s="57"/>
      <c r="T100" s="58"/>
      <c r="AT100" s="14" t="s">
        <v>124</v>
      </c>
      <c r="AU100" s="14" t="s">
        <v>77</v>
      </c>
    </row>
    <row r="101" spans="2:65" s="1" customFormat="1" ht="16.5" customHeight="1">
      <c r="B101" s="31"/>
      <c r="C101" s="163" t="s">
        <v>140</v>
      </c>
      <c r="D101" s="163" t="s">
        <v>118</v>
      </c>
      <c r="E101" s="164" t="s">
        <v>154</v>
      </c>
      <c r="F101" s="165" t="s">
        <v>155</v>
      </c>
      <c r="G101" s="166" t="s">
        <v>146</v>
      </c>
      <c r="H101" s="167">
        <v>0.38800000000000001</v>
      </c>
      <c r="I101" s="168"/>
      <c r="J101" s="169">
        <f>ROUND(I101*H101,2)</f>
        <v>0</v>
      </c>
      <c r="K101" s="165" t="s">
        <v>1</v>
      </c>
      <c r="L101" s="35"/>
      <c r="M101" s="170" t="s">
        <v>1</v>
      </c>
      <c r="N101" s="171" t="s">
        <v>40</v>
      </c>
      <c r="O101" s="57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4" t="s">
        <v>122</v>
      </c>
      <c r="AT101" s="14" t="s">
        <v>118</v>
      </c>
      <c r="AU101" s="14" t="s">
        <v>77</v>
      </c>
      <c r="AY101" s="14" t="s">
        <v>117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4" t="s">
        <v>77</v>
      </c>
      <c r="BK101" s="174">
        <f>ROUND(I101*H101,2)</f>
        <v>0</v>
      </c>
      <c r="BL101" s="14" t="s">
        <v>122</v>
      </c>
      <c r="BM101" s="14" t="s">
        <v>156</v>
      </c>
    </row>
    <row r="102" spans="2:65" s="1" customFormat="1" ht="29.25">
      <c r="B102" s="31"/>
      <c r="C102" s="32"/>
      <c r="D102" s="175" t="s">
        <v>124</v>
      </c>
      <c r="E102" s="32"/>
      <c r="F102" s="176" t="s">
        <v>157</v>
      </c>
      <c r="G102" s="32"/>
      <c r="H102" s="32"/>
      <c r="I102" s="100"/>
      <c r="J102" s="32"/>
      <c r="K102" s="32"/>
      <c r="L102" s="35"/>
      <c r="M102" s="177"/>
      <c r="N102" s="57"/>
      <c r="O102" s="57"/>
      <c r="P102" s="57"/>
      <c r="Q102" s="57"/>
      <c r="R102" s="57"/>
      <c r="S102" s="57"/>
      <c r="T102" s="58"/>
      <c r="AT102" s="14" t="s">
        <v>124</v>
      </c>
      <c r="AU102" s="14" t="s">
        <v>77</v>
      </c>
    </row>
    <row r="103" spans="2:65" s="1" customFormat="1" ht="16.5" customHeight="1">
      <c r="B103" s="31"/>
      <c r="C103" s="163" t="s">
        <v>158</v>
      </c>
      <c r="D103" s="163" t="s">
        <v>118</v>
      </c>
      <c r="E103" s="164" t="s">
        <v>159</v>
      </c>
      <c r="F103" s="165" t="s">
        <v>160</v>
      </c>
      <c r="G103" s="166" t="s">
        <v>146</v>
      </c>
      <c r="H103" s="167">
        <v>3.1040000000000001</v>
      </c>
      <c r="I103" s="168"/>
      <c r="J103" s="169">
        <f>ROUND(I103*H103,2)</f>
        <v>0</v>
      </c>
      <c r="K103" s="165" t="s">
        <v>1</v>
      </c>
      <c r="L103" s="35"/>
      <c r="M103" s="170" t="s">
        <v>1</v>
      </c>
      <c r="N103" s="171" t="s">
        <v>40</v>
      </c>
      <c r="O103" s="57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4" t="s">
        <v>122</v>
      </c>
      <c r="AT103" s="14" t="s">
        <v>118</v>
      </c>
      <c r="AU103" s="14" t="s">
        <v>77</v>
      </c>
      <c r="AY103" s="14" t="s">
        <v>117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4" t="s">
        <v>77</v>
      </c>
      <c r="BK103" s="174">
        <f>ROUND(I103*H103,2)</f>
        <v>0</v>
      </c>
      <c r="BL103" s="14" t="s">
        <v>122</v>
      </c>
      <c r="BM103" s="14" t="s">
        <v>161</v>
      </c>
    </row>
    <row r="104" spans="2:65" s="1" customFormat="1" ht="39">
      <c r="B104" s="31"/>
      <c r="C104" s="32"/>
      <c r="D104" s="175" t="s">
        <v>124</v>
      </c>
      <c r="E104" s="32"/>
      <c r="F104" s="176" t="s">
        <v>162</v>
      </c>
      <c r="G104" s="32"/>
      <c r="H104" s="32"/>
      <c r="I104" s="100"/>
      <c r="J104" s="32"/>
      <c r="K104" s="32"/>
      <c r="L104" s="35"/>
      <c r="M104" s="177"/>
      <c r="N104" s="57"/>
      <c r="O104" s="57"/>
      <c r="P104" s="57"/>
      <c r="Q104" s="57"/>
      <c r="R104" s="57"/>
      <c r="S104" s="57"/>
      <c r="T104" s="58"/>
      <c r="AT104" s="14" t="s">
        <v>124</v>
      </c>
      <c r="AU104" s="14" t="s">
        <v>77</v>
      </c>
    </row>
    <row r="105" spans="2:65" s="10" customFormat="1">
      <c r="B105" s="178"/>
      <c r="C105" s="179"/>
      <c r="D105" s="175" t="s">
        <v>126</v>
      </c>
      <c r="E105" s="180" t="s">
        <v>1</v>
      </c>
      <c r="F105" s="181" t="s">
        <v>163</v>
      </c>
      <c r="G105" s="179"/>
      <c r="H105" s="182">
        <v>3.1040000000000001</v>
      </c>
      <c r="I105" s="183"/>
      <c r="J105" s="179"/>
      <c r="K105" s="179"/>
      <c r="L105" s="184"/>
      <c r="M105" s="185"/>
      <c r="N105" s="186"/>
      <c r="O105" s="186"/>
      <c r="P105" s="186"/>
      <c r="Q105" s="186"/>
      <c r="R105" s="186"/>
      <c r="S105" s="186"/>
      <c r="T105" s="187"/>
      <c r="AT105" s="188" t="s">
        <v>126</v>
      </c>
      <c r="AU105" s="188" t="s">
        <v>77</v>
      </c>
      <c r="AV105" s="10" t="s">
        <v>79</v>
      </c>
      <c r="AW105" s="10" t="s">
        <v>32</v>
      </c>
      <c r="AX105" s="10" t="s">
        <v>69</v>
      </c>
      <c r="AY105" s="188" t="s">
        <v>117</v>
      </c>
    </row>
    <row r="106" spans="2:65" s="11" customFormat="1">
      <c r="B106" s="189"/>
      <c r="C106" s="190"/>
      <c r="D106" s="175" t="s">
        <v>126</v>
      </c>
      <c r="E106" s="191" t="s">
        <v>1</v>
      </c>
      <c r="F106" s="192" t="s">
        <v>129</v>
      </c>
      <c r="G106" s="190"/>
      <c r="H106" s="193">
        <v>3.1040000000000001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126</v>
      </c>
      <c r="AU106" s="199" t="s">
        <v>77</v>
      </c>
      <c r="AV106" s="11" t="s">
        <v>122</v>
      </c>
      <c r="AW106" s="11" t="s">
        <v>32</v>
      </c>
      <c r="AX106" s="11" t="s">
        <v>77</v>
      </c>
      <c r="AY106" s="199" t="s">
        <v>117</v>
      </c>
    </row>
    <row r="107" spans="2:65" s="1" customFormat="1" ht="16.5" customHeight="1">
      <c r="B107" s="31"/>
      <c r="C107" s="163" t="s">
        <v>147</v>
      </c>
      <c r="D107" s="163" t="s">
        <v>118</v>
      </c>
      <c r="E107" s="164" t="s">
        <v>164</v>
      </c>
      <c r="F107" s="165" t="s">
        <v>165</v>
      </c>
      <c r="G107" s="166" t="s">
        <v>146</v>
      </c>
      <c r="H107" s="167">
        <v>0.38800000000000001</v>
      </c>
      <c r="I107" s="168"/>
      <c r="J107" s="169">
        <f>ROUND(I107*H107,2)</f>
        <v>0</v>
      </c>
      <c r="K107" s="165" t="s">
        <v>1</v>
      </c>
      <c r="L107" s="35"/>
      <c r="M107" s="170" t="s">
        <v>1</v>
      </c>
      <c r="N107" s="171" t="s">
        <v>40</v>
      </c>
      <c r="O107" s="57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4" t="s">
        <v>122</v>
      </c>
      <c r="AT107" s="14" t="s">
        <v>118</v>
      </c>
      <c r="AU107" s="14" t="s">
        <v>77</v>
      </c>
      <c r="AY107" s="14" t="s">
        <v>117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4" t="s">
        <v>77</v>
      </c>
      <c r="BK107" s="174">
        <f>ROUND(I107*H107,2)</f>
        <v>0</v>
      </c>
      <c r="BL107" s="14" t="s">
        <v>122</v>
      </c>
      <c r="BM107" s="14" t="s">
        <v>166</v>
      </c>
    </row>
    <row r="108" spans="2:65" s="1" customFormat="1" ht="19.5">
      <c r="B108" s="31"/>
      <c r="C108" s="32"/>
      <c r="D108" s="175" t="s">
        <v>124</v>
      </c>
      <c r="E108" s="32"/>
      <c r="F108" s="176" t="s">
        <v>167</v>
      </c>
      <c r="G108" s="32"/>
      <c r="H108" s="32"/>
      <c r="I108" s="100"/>
      <c r="J108" s="32"/>
      <c r="K108" s="32"/>
      <c r="L108" s="35"/>
      <c r="M108" s="177"/>
      <c r="N108" s="57"/>
      <c r="O108" s="57"/>
      <c r="P108" s="57"/>
      <c r="Q108" s="57"/>
      <c r="R108" s="57"/>
      <c r="S108" s="57"/>
      <c r="T108" s="58"/>
      <c r="AT108" s="14" t="s">
        <v>124</v>
      </c>
      <c r="AU108" s="14" t="s">
        <v>77</v>
      </c>
    </row>
    <row r="109" spans="2:65" s="1" customFormat="1" ht="16.5" customHeight="1">
      <c r="B109" s="31"/>
      <c r="C109" s="163" t="s">
        <v>168</v>
      </c>
      <c r="D109" s="163" t="s">
        <v>118</v>
      </c>
      <c r="E109" s="164" t="s">
        <v>169</v>
      </c>
      <c r="F109" s="165" t="s">
        <v>170</v>
      </c>
      <c r="G109" s="166" t="s">
        <v>146</v>
      </c>
      <c r="H109" s="167">
        <v>4.2350000000000003</v>
      </c>
      <c r="I109" s="168"/>
      <c r="J109" s="169">
        <f>ROUND(I109*H109,2)</f>
        <v>0</v>
      </c>
      <c r="K109" s="165" t="s">
        <v>1</v>
      </c>
      <c r="L109" s="35"/>
      <c r="M109" s="170" t="s">
        <v>1</v>
      </c>
      <c r="N109" s="171" t="s">
        <v>40</v>
      </c>
      <c r="O109" s="57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4" t="s">
        <v>122</v>
      </c>
      <c r="AT109" s="14" t="s">
        <v>118</v>
      </c>
      <c r="AU109" s="14" t="s">
        <v>77</v>
      </c>
      <c r="AY109" s="14" t="s">
        <v>117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4" t="s">
        <v>77</v>
      </c>
      <c r="BK109" s="174">
        <f>ROUND(I109*H109,2)</f>
        <v>0</v>
      </c>
      <c r="BL109" s="14" t="s">
        <v>122</v>
      </c>
      <c r="BM109" s="14" t="s">
        <v>171</v>
      </c>
    </row>
    <row r="110" spans="2:65" s="1" customFormat="1" ht="48.75">
      <c r="B110" s="31"/>
      <c r="C110" s="32"/>
      <c r="D110" s="175" t="s">
        <v>124</v>
      </c>
      <c r="E110" s="32"/>
      <c r="F110" s="176" t="s">
        <v>172</v>
      </c>
      <c r="G110" s="32"/>
      <c r="H110" s="32"/>
      <c r="I110" s="100"/>
      <c r="J110" s="32"/>
      <c r="K110" s="32"/>
      <c r="L110" s="35"/>
      <c r="M110" s="177"/>
      <c r="N110" s="57"/>
      <c r="O110" s="57"/>
      <c r="P110" s="57"/>
      <c r="Q110" s="57"/>
      <c r="R110" s="57"/>
      <c r="S110" s="57"/>
      <c r="T110" s="58"/>
      <c r="AT110" s="14" t="s">
        <v>124</v>
      </c>
      <c r="AU110" s="14" t="s">
        <v>77</v>
      </c>
    </row>
    <row r="111" spans="2:65" s="9" customFormat="1" ht="25.9" customHeight="1">
      <c r="B111" s="149"/>
      <c r="C111" s="150"/>
      <c r="D111" s="151" t="s">
        <v>68</v>
      </c>
      <c r="E111" s="152" t="s">
        <v>173</v>
      </c>
      <c r="F111" s="152" t="s">
        <v>174</v>
      </c>
      <c r="G111" s="150"/>
      <c r="H111" s="150"/>
      <c r="I111" s="153"/>
      <c r="J111" s="154">
        <f>BK111</f>
        <v>0</v>
      </c>
      <c r="K111" s="150"/>
      <c r="L111" s="155"/>
      <c r="M111" s="156"/>
      <c r="N111" s="157"/>
      <c r="O111" s="157"/>
      <c r="P111" s="158">
        <f>SUM(P112:P113)</f>
        <v>0</v>
      </c>
      <c r="Q111" s="157"/>
      <c r="R111" s="158">
        <f>SUM(R112:R113)</f>
        <v>0</v>
      </c>
      <c r="S111" s="157"/>
      <c r="T111" s="159">
        <f>SUM(T112:T113)</f>
        <v>0</v>
      </c>
      <c r="AR111" s="160" t="s">
        <v>79</v>
      </c>
      <c r="AT111" s="161" t="s">
        <v>68</v>
      </c>
      <c r="AU111" s="161" t="s">
        <v>69</v>
      </c>
      <c r="AY111" s="160" t="s">
        <v>117</v>
      </c>
      <c r="BK111" s="162">
        <f>SUM(BK112:BK113)</f>
        <v>0</v>
      </c>
    </row>
    <row r="112" spans="2:65" s="1" customFormat="1" ht="16.5" customHeight="1">
      <c r="B112" s="31"/>
      <c r="C112" s="163" t="s">
        <v>152</v>
      </c>
      <c r="D112" s="163" t="s">
        <v>118</v>
      </c>
      <c r="E112" s="164" t="s">
        <v>175</v>
      </c>
      <c r="F112" s="165" t="s">
        <v>176</v>
      </c>
      <c r="G112" s="166" t="s">
        <v>177</v>
      </c>
      <c r="H112" s="167">
        <v>9</v>
      </c>
      <c r="I112" s="168"/>
      <c r="J112" s="169">
        <f>ROUND(I112*H112,2)</f>
        <v>0</v>
      </c>
      <c r="K112" s="165" t="s">
        <v>1</v>
      </c>
      <c r="L112" s="35"/>
      <c r="M112" s="170" t="s">
        <v>1</v>
      </c>
      <c r="N112" s="171" t="s">
        <v>40</v>
      </c>
      <c r="O112" s="57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4" t="s">
        <v>166</v>
      </c>
      <c r="AT112" s="14" t="s">
        <v>118</v>
      </c>
      <c r="AU112" s="14" t="s">
        <v>77</v>
      </c>
      <c r="AY112" s="14" t="s">
        <v>117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4" t="s">
        <v>77</v>
      </c>
      <c r="BK112" s="174">
        <f>ROUND(I112*H112,2)</f>
        <v>0</v>
      </c>
      <c r="BL112" s="14" t="s">
        <v>166</v>
      </c>
      <c r="BM112" s="14" t="s">
        <v>178</v>
      </c>
    </row>
    <row r="113" spans="2:65" s="1" customFormat="1" ht="29.25">
      <c r="B113" s="31"/>
      <c r="C113" s="32"/>
      <c r="D113" s="175" t="s">
        <v>124</v>
      </c>
      <c r="E113" s="32"/>
      <c r="F113" s="176" t="s">
        <v>179</v>
      </c>
      <c r="G113" s="32"/>
      <c r="H113" s="32"/>
      <c r="I113" s="100"/>
      <c r="J113" s="32"/>
      <c r="K113" s="32"/>
      <c r="L113" s="35"/>
      <c r="M113" s="177"/>
      <c r="N113" s="57"/>
      <c r="O113" s="57"/>
      <c r="P113" s="57"/>
      <c r="Q113" s="57"/>
      <c r="R113" s="57"/>
      <c r="S113" s="57"/>
      <c r="T113" s="58"/>
      <c r="AT113" s="14" t="s">
        <v>124</v>
      </c>
      <c r="AU113" s="14" t="s">
        <v>77</v>
      </c>
    </row>
    <row r="114" spans="2:65" s="9" customFormat="1" ht="25.9" customHeight="1">
      <c r="B114" s="149"/>
      <c r="C114" s="150"/>
      <c r="D114" s="151" t="s">
        <v>68</v>
      </c>
      <c r="E114" s="152" t="s">
        <v>180</v>
      </c>
      <c r="F114" s="152" t="s">
        <v>181</v>
      </c>
      <c r="G114" s="150"/>
      <c r="H114" s="150"/>
      <c r="I114" s="153"/>
      <c r="J114" s="154">
        <f>BK114</f>
        <v>0</v>
      </c>
      <c r="K114" s="150"/>
      <c r="L114" s="155"/>
      <c r="M114" s="156"/>
      <c r="N114" s="157"/>
      <c r="O114" s="157"/>
      <c r="P114" s="158">
        <f>SUM(P115:P154)</f>
        <v>0</v>
      </c>
      <c r="Q114" s="157"/>
      <c r="R114" s="158">
        <f>SUM(R115:R154)</f>
        <v>0</v>
      </c>
      <c r="S114" s="157"/>
      <c r="T114" s="159">
        <f>SUM(T115:T154)</f>
        <v>0</v>
      </c>
      <c r="AR114" s="160" t="s">
        <v>79</v>
      </c>
      <c r="AT114" s="161" t="s">
        <v>68</v>
      </c>
      <c r="AU114" s="161" t="s">
        <v>69</v>
      </c>
      <c r="AY114" s="160" t="s">
        <v>117</v>
      </c>
      <c r="BK114" s="162">
        <f>SUM(BK115:BK154)</f>
        <v>0</v>
      </c>
    </row>
    <row r="115" spans="2:65" s="1" customFormat="1" ht="16.5" customHeight="1">
      <c r="B115" s="31"/>
      <c r="C115" s="163" t="s">
        <v>182</v>
      </c>
      <c r="D115" s="163" t="s">
        <v>118</v>
      </c>
      <c r="E115" s="164" t="s">
        <v>183</v>
      </c>
      <c r="F115" s="165" t="s">
        <v>184</v>
      </c>
      <c r="G115" s="166" t="s">
        <v>121</v>
      </c>
      <c r="H115" s="167">
        <v>138.22399999999999</v>
      </c>
      <c r="I115" s="168"/>
      <c r="J115" s="169">
        <f>ROUND(I115*H115,2)</f>
        <v>0</v>
      </c>
      <c r="K115" s="165" t="s">
        <v>1</v>
      </c>
      <c r="L115" s="35"/>
      <c r="M115" s="170" t="s">
        <v>1</v>
      </c>
      <c r="N115" s="171" t="s">
        <v>40</v>
      </c>
      <c r="O115" s="57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4" t="s">
        <v>166</v>
      </c>
      <c r="AT115" s="14" t="s">
        <v>118</v>
      </c>
      <c r="AU115" s="14" t="s">
        <v>77</v>
      </c>
      <c r="AY115" s="14" t="s">
        <v>117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4" t="s">
        <v>77</v>
      </c>
      <c r="BK115" s="174">
        <f>ROUND(I115*H115,2)</f>
        <v>0</v>
      </c>
      <c r="BL115" s="14" t="s">
        <v>166</v>
      </c>
      <c r="BM115" s="14" t="s">
        <v>185</v>
      </c>
    </row>
    <row r="116" spans="2:65" s="1" customFormat="1" ht="39">
      <c r="B116" s="31"/>
      <c r="C116" s="32"/>
      <c r="D116" s="175" t="s">
        <v>124</v>
      </c>
      <c r="E116" s="32"/>
      <c r="F116" s="176" t="s">
        <v>186</v>
      </c>
      <c r="G116" s="32"/>
      <c r="H116" s="32"/>
      <c r="I116" s="100"/>
      <c r="J116" s="32"/>
      <c r="K116" s="32"/>
      <c r="L116" s="35"/>
      <c r="M116" s="177"/>
      <c r="N116" s="57"/>
      <c r="O116" s="57"/>
      <c r="P116" s="57"/>
      <c r="Q116" s="57"/>
      <c r="R116" s="57"/>
      <c r="S116" s="57"/>
      <c r="T116" s="58"/>
      <c r="AT116" s="14" t="s">
        <v>124</v>
      </c>
      <c r="AU116" s="14" t="s">
        <v>77</v>
      </c>
    </row>
    <row r="117" spans="2:65" s="1" customFormat="1" ht="16.5" customHeight="1">
      <c r="B117" s="31"/>
      <c r="C117" s="163" t="s">
        <v>156</v>
      </c>
      <c r="D117" s="163" t="s">
        <v>118</v>
      </c>
      <c r="E117" s="164" t="s">
        <v>187</v>
      </c>
      <c r="F117" s="165" t="s">
        <v>188</v>
      </c>
      <c r="G117" s="166" t="s">
        <v>189</v>
      </c>
      <c r="H117" s="167">
        <v>85.96</v>
      </c>
      <c r="I117" s="168"/>
      <c r="J117" s="169">
        <f>ROUND(I117*H117,2)</f>
        <v>0</v>
      </c>
      <c r="K117" s="165" t="s">
        <v>1</v>
      </c>
      <c r="L117" s="35"/>
      <c r="M117" s="170" t="s">
        <v>1</v>
      </c>
      <c r="N117" s="171" t="s">
        <v>40</v>
      </c>
      <c r="O117" s="57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4" t="s">
        <v>166</v>
      </c>
      <c r="AT117" s="14" t="s">
        <v>118</v>
      </c>
      <c r="AU117" s="14" t="s">
        <v>77</v>
      </c>
      <c r="AY117" s="14" t="s">
        <v>117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4" t="s">
        <v>77</v>
      </c>
      <c r="BK117" s="174">
        <f>ROUND(I117*H117,2)</f>
        <v>0</v>
      </c>
      <c r="BL117" s="14" t="s">
        <v>166</v>
      </c>
      <c r="BM117" s="14" t="s">
        <v>190</v>
      </c>
    </row>
    <row r="118" spans="2:65" s="1" customFormat="1" ht="19.5">
      <c r="B118" s="31"/>
      <c r="C118" s="32"/>
      <c r="D118" s="175" t="s">
        <v>124</v>
      </c>
      <c r="E118" s="32"/>
      <c r="F118" s="176" t="s">
        <v>191</v>
      </c>
      <c r="G118" s="32"/>
      <c r="H118" s="32"/>
      <c r="I118" s="100"/>
      <c r="J118" s="32"/>
      <c r="K118" s="32"/>
      <c r="L118" s="35"/>
      <c r="M118" s="177"/>
      <c r="N118" s="57"/>
      <c r="O118" s="57"/>
      <c r="P118" s="57"/>
      <c r="Q118" s="57"/>
      <c r="R118" s="57"/>
      <c r="S118" s="57"/>
      <c r="T118" s="58"/>
      <c r="AT118" s="14" t="s">
        <v>124</v>
      </c>
      <c r="AU118" s="14" t="s">
        <v>77</v>
      </c>
    </row>
    <row r="119" spans="2:65" s="10" customFormat="1">
      <c r="B119" s="178"/>
      <c r="C119" s="179"/>
      <c r="D119" s="175" t="s">
        <v>126</v>
      </c>
      <c r="E119" s="180" t="s">
        <v>1</v>
      </c>
      <c r="F119" s="181" t="s">
        <v>192</v>
      </c>
      <c r="G119" s="179"/>
      <c r="H119" s="182">
        <v>101.46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65" s="10" customFormat="1">
      <c r="B120" s="178"/>
      <c r="C120" s="179"/>
      <c r="D120" s="175" t="s">
        <v>126</v>
      </c>
      <c r="E120" s="180" t="s">
        <v>1</v>
      </c>
      <c r="F120" s="181" t="s">
        <v>193</v>
      </c>
      <c r="G120" s="179"/>
      <c r="H120" s="182">
        <v>-11.7</v>
      </c>
      <c r="I120" s="183"/>
      <c r="J120" s="179"/>
      <c r="K120" s="179"/>
      <c r="L120" s="184"/>
      <c r="M120" s="185"/>
      <c r="N120" s="186"/>
      <c r="O120" s="186"/>
      <c r="P120" s="186"/>
      <c r="Q120" s="186"/>
      <c r="R120" s="186"/>
      <c r="S120" s="186"/>
      <c r="T120" s="187"/>
      <c r="AT120" s="188" t="s">
        <v>126</v>
      </c>
      <c r="AU120" s="188" t="s">
        <v>77</v>
      </c>
      <c r="AV120" s="10" t="s">
        <v>79</v>
      </c>
      <c r="AW120" s="10" t="s">
        <v>32</v>
      </c>
      <c r="AX120" s="10" t="s">
        <v>69</v>
      </c>
      <c r="AY120" s="188" t="s">
        <v>117</v>
      </c>
    </row>
    <row r="121" spans="2:65" s="10" customFormat="1">
      <c r="B121" s="178"/>
      <c r="C121" s="179"/>
      <c r="D121" s="175" t="s">
        <v>126</v>
      </c>
      <c r="E121" s="180" t="s">
        <v>1</v>
      </c>
      <c r="F121" s="181" t="s">
        <v>194</v>
      </c>
      <c r="G121" s="179"/>
      <c r="H121" s="182">
        <v>-1.8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126</v>
      </c>
      <c r="AU121" s="188" t="s">
        <v>77</v>
      </c>
      <c r="AV121" s="10" t="s">
        <v>79</v>
      </c>
      <c r="AW121" s="10" t="s">
        <v>32</v>
      </c>
      <c r="AX121" s="10" t="s">
        <v>69</v>
      </c>
      <c r="AY121" s="188" t="s">
        <v>117</v>
      </c>
    </row>
    <row r="122" spans="2:65" s="10" customFormat="1">
      <c r="B122" s="178"/>
      <c r="C122" s="179"/>
      <c r="D122" s="175" t="s">
        <v>126</v>
      </c>
      <c r="E122" s="180" t="s">
        <v>1</v>
      </c>
      <c r="F122" s="181" t="s">
        <v>195</v>
      </c>
      <c r="G122" s="179"/>
      <c r="H122" s="182">
        <v>-2</v>
      </c>
      <c r="I122" s="183"/>
      <c r="J122" s="179"/>
      <c r="K122" s="179"/>
      <c r="L122" s="184"/>
      <c r="M122" s="185"/>
      <c r="N122" s="186"/>
      <c r="O122" s="186"/>
      <c r="P122" s="186"/>
      <c r="Q122" s="186"/>
      <c r="R122" s="186"/>
      <c r="S122" s="186"/>
      <c r="T122" s="187"/>
      <c r="AT122" s="188" t="s">
        <v>126</v>
      </c>
      <c r="AU122" s="188" t="s">
        <v>77</v>
      </c>
      <c r="AV122" s="10" t="s">
        <v>79</v>
      </c>
      <c r="AW122" s="10" t="s">
        <v>32</v>
      </c>
      <c r="AX122" s="10" t="s">
        <v>69</v>
      </c>
      <c r="AY122" s="188" t="s">
        <v>117</v>
      </c>
    </row>
    <row r="123" spans="2:65" s="11" customFormat="1">
      <c r="B123" s="189"/>
      <c r="C123" s="190"/>
      <c r="D123" s="175" t="s">
        <v>126</v>
      </c>
      <c r="E123" s="191" t="s">
        <v>1</v>
      </c>
      <c r="F123" s="192" t="s">
        <v>129</v>
      </c>
      <c r="G123" s="190"/>
      <c r="H123" s="193">
        <v>85.96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126</v>
      </c>
      <c r="AU123" s="199" t="s">
        <v>77</v>
      </c>
      <c r="AV123" s="11" t="s">
        <v>122</v>
      </c>
      <c r="AW123" s="11" t="s">
        <v>32</v>
      </c>
      <c r="AX123" s="11" t="s">
        <v>77</v>
      </c>
      <c r="AY123" s="199" t="s">
        <v>117</v>
      </c>
    </row>
    <row r="124" spans="2:65" s="1" customFormat="1" ht="16.5" customHeight="1">
      <c r="B124" s="31"/>
      <c r="C124" s="163" t="s">
        <v>196</v>
      </c>
      <c r="D124" s="163" t="s">
        <v>118</v>
      </c>
      <c r="E124" s="164" t="s">
        <v>197</v>
      </c>
      <c r="F124" s="165" t="s">
        <v>198</v>
      </c>
      <c r="G124" s="166" t="s">
        <v>189</v>
      </c>
      <c r="H124" s="167">
        <v>1.8</v>
      </c>
      <c r="I124" s="168"/>
      <c r="J124" s="169">
        <f>ROUND(I124*H124,2)</f>
        <v>0</v>
      </c>
      <c r="K124" s="165" t="s">
        <v>1</v>
      </c>
      <c r="L124" s="35"/>
      <c r="M124" s="170" t="s">
        <v>1</v>
      </c>
      <c r="N124" s="171" t="s">
        <v>40</v>
      </c>
      <c r="O124" s="57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4" t="s">
        <v>166</v>
      </c>
      <c r="AT124" s="14" t="s">
        <v>118</v>
      </c>
      <c r="AU124" s="14" t="s">
        <v>77</v>
      </c>
      <c r="AY124" s="14" t="s">
        <v>117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4" t="s">
        <v>77</v>
      </c>
      <c r="BK124" s="174">
        <f>ROUND(I124*H124,2)</f>
        <v>0</v>
      </c>
      <c r="BL124" s="14" t="s">
        <v>166</v>
      </c>
      <c r="BM124" s="14" t="s">
        <v>199</v>
      </c>
    </row>
    <row r="125" spans="2:65" s="1" customFormat="1" ht="19.5">
      <c r="B125" s="31"/>
      <c r="C125" s="32"/>
      <c r="D125" s="175" t="s">
        <v>124</v>
      </c>
      <c r="E125" s="32"/>
      <c r="F125" s="176" t="s">
        <v>200</v>
      </c>
      <c r="G125" s="32"/>
      <c r="H125" s="32"/>
      <c r="I125" s="100"/>
      <c r="J125" s="32"/>
      <c r="K125" s="32"/>
      <c r="L125" s="35"/>
      <c r="M125" s="177"/>
      <c r="N125" s="57"/>
      <c r="O125" s="57"/>
      <c r="P125" s="57"/>
      <c r="Q125" s="57"/>
      <c r="R125" s="57"/>
      <c r="S125" s="57"/>
      <c r="T125" s="58"/>
      <c r="AT125" s="14" t="s">
        <v>124</v>
      </c>
      <c r="AU125" s="14" t="s">
        <v>77</v>
      </c>
    </row>
    <row r="126" spans="2:65" s="1" customFormat="1" ht="16.5" customHeight="1">
      <c r="B126" s="31"/>
      <c r="C126" s="163" t="s">
        <v>161</v>
      </c>
      <c r="D126" s="163" t="s">
        <v>118</v>
      </c>
      <c r="E126" s="164" t="s">
        <v>201</v>
      </c>
      <c r="F126" s="165" t="s">
        <v>202</v>
      </c>
      <c r="G126" s="166" t="s">
        <v>121</v>
      </c>
      <c r="H126" s="167">
        <v>138.22399999999999</v>
      </c>
      <c r="I126" s="168"/>
      <c r="J126" s="169">
        <f>ROUND(I126*H126,2)</f>
        <v>0</v>
      </c>
      <c r="K126" s="165" t="s">
        <v>1</v>
      </c>
      <c r="L126" s="35"/>
      <c r="M126" s="170" t="s">
        <v>1</v>
      </c>
      <c r="N126" s="171" t="s">
        <v>40</v>
      </c>
      <c r="O126" s="57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4" t="s">
        <v>166</v>
      </c>
      <c r="AT126" s="14" t="s">
        <v>118</v>
      </c>
      <c r="AU126" s="14" t="s">
        <v>77</v>
      </c>
      <c r="AY126" s="14" t="s">
        <v>117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4" t="s">
        <v>77</v>
      </c>
      <c r="BK126" s="174">
        <f>ROUND(I126*H126,2)</f>
        <v>0</v>
      </c>
      <c r="BL126" s="14" t="s">
        <v>166</v>
      </c>
      <c r="BM126" s="14" t="s">
        <v>203</v>
      </c>
    </row>
    <row r="127" spans="2:65" s="1" customFormat="1" ht="48.75">
      <c r="B127" s="31"/>
      <c r="C127" s="32"/>
      <c r="D127" s="175" t="s">
        <v>124</v>
      </c>
      <c r="E127" s="32"/>
      <c r="F127" s="176" t="s">
        <v>204</v>
      </c>
      <c r="G127" s="32"/>
      <c r="H127" s="32"/>
      <c r="I127" s="100"/>
      <c r="J127" s="32"/>
      <c r="K127" s="32"/>
      <c r="L127" s="35"/>
      <c r="M127" s="177"/>
      <c r="N127" s="57"/>
      <c r="O127" s="57"/>
      <c r="P127" s="57"/>
      <c r="Q127" s="57"/>
      <c r="R127" s="57"/>
      <c r="S127" s="57"/>
      <c r="T127" s="58"/>
      <c r="AT127" s="14" t="s">
        <v>124</v>
      </c>
      <c r="AU127" s="14" t="s">
        <v>77</v>
      </c>
    </row>
    <row r="128" spans="2:65" s="1" customFormat="1" ht="16.5" customHeight="1">
      <c r="B128" s="31"/>
      <c r="C128" s="163" t="s">
        <v>8</v>
      </c>
      <c r="D128" s="163" t="s">
        <v>118</v>
      </c>
      <c r="E128" s="164" t="s">
        <v>205</v>
      </c>
      <c r="F128" s="165" t="s">
        <v>206</v>
      </c>
      <c r="G128" s="166" t="s">
        <v>121</v>
      </c>
      <c r="H128" s="167">
        <v>138.22399999999999</v>
      </c>
      <c r="I128" s="168"/>
      <c r="J128" s="169">
        <f>ROUND(I128*H128,2)</f>
        <v>0</v>
      </c>
      <c r="K128" s="165" t="s">
        <v>1</v>
      </c>
      <c r="L128" s="35"/>
      <c r="M128" s="170" t="s">
        <v>1</v>
      </c>
      <c r="N128" s="171" t="s">
        <v>40</v>
      </c>
      <c r="O128" s="57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4" t="s">
        <v>166</v>
      </c>
      <c r="AT128" s="14" t="s">
        <v>118</v>
      </c>
      <c r="AU128" s="14" t="s">
        <v>77</v>
      </c>
      <c r="AY128" s="14" t="s">
        <v>117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4" t="s">
        <v>77</v>
      </c>
      <c r="BK128" s="174">
        <f>ROUND(I128*H128,2)</f>
        <v>0</v>
      </c>
      <c r="BL128" s="14" t="s">
        <v>166</v>
      </c>
      <c r="BM128" s="14" t="s">
        <v>207</v>
      </c>
    </row>
    <row r="129" spans="2:65" s="1" customFormat="1" ht="29.25">
      <c r="B129" s="31"/>
      <c r="C129" s="32"/>
      <c r="D129" s="175" t="s">
        <v>124</v>
      </c>
      <c r="E129" s="32"/>
      <c r="F129" s="176" t="s">
        <v>208</v>
      </c>
      <c r="G129" s="32"/>
      <c r="H129" s="32"/>
      <c r="I129" s="100"/>
      <c r="J129" s="32"/>
      <c r="K129" s="32"/>
      <c r="L129" s="35"/>
      <c r="M129" s="177"/>
      <c r="N129" s="57"/>
      <c r="O129" s="57"/>
      <c r="P129" s="57"/>
      <c r="Q129" s="57"/>
      <c r="R129" s="57"/>
      <c r="S129" s="57"/>
      <c r="T129" s="58"/>
      <c r="AT129" s="14" t="s">
        <v>124</v>
      </c>
      <c r="AU129" s="14" t="s">
        <v>77</v>
      </c>
    </row>
    <row r="130" spans="2:65" s="1" customFormat="1" ht="16.5" customHeight="1">
      <c r="B130" s="31"/>
      <c r="C130" s="163" t="s">
        <v>166</v>
      </c>
      <c r="D130" s="163" t="s">
        <v>118</v>
      </c>
      <c r="E130" s="164" t="s">
        <v>209</v>
      </c>
      <c r="F130" s="165" t="s">
        <v>210</v>
      </c>
      <c r="G130" s="166" t="s">
        <v>121</v>
      </c>
      <c r="H130" s="167">
        <v>138.22399999999999</v>
      </c>
      <c r="I130" s="168"/>
      <c r="J130" s="169">
        <f>ROUND(I130*H130,2)</f>
        <v>0</v>
      </c>
      <c r="K130" s="165" t="s">
        <v>1</v>
      </c>
      <c r="L130" s="35"/>
      <c r="M130" s="170" t="s">
        <v>1</v>
      </c>
      <c r="N130" s="171" t="s">
        <v>40</v>
      </c>
      <c r="O130" s="57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AR130" s="14" t="s">
        <v>166</v>
      </c>
      <c r="AT130" s="14" t="s">
        <v>118</v>
      </c>
      <c r="AU130" s="14" t="s">
        <v>77</v>
      </c>
      <c r="AY130" s="14" t="s">
        <v>117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4" t="s">
        <v>77</v>
      </c>
      <c r="BK130" s="174">
        <f>ROUND(I130*H130,2)</f>
        <v>0</v>
      </c>
      <c r="BL130" s="14" t="s">
        <v>166</v>
      </c>
      <c r="BM130" s="14" t="s">
        <v>211</v>
      </c>
    </row>
    <row r="131" spans="2:65" s="1" customFormat="1" ht="48.75">
      <c r="B131" s="31"/>
      <c r="C131" s="32"/>
      <c r="D131" s="175" t="s">
        <v>124</v>
      </c>
      <c r="E131" s="32"/>
      <c r="F131" s="176" t="s">
        <v>212</v>
      </c>
      <c r="G131" s="32"/>
      <c r="H131" s="32"/>
      <c r="I131" s="100"/>
      <c r="J131" s="32"/>
      <c r="K131" s="32"/>
      <c r="L131" s="35"/>
      <c r="M131" s="177"/>
      <c r="N131" s="57"/>
      <c r="O131" s="57"/>
      <c r="P131" s="57"/>
      <c r="Q131" s="57"/>
      <c r="R131" s="57"/>
      <c r="S131" s="57"/>
      <c r="T131" s="58"/>
      <c r="AT131" s="14" t="s">
        <v>124</v>
      </c>
      <c r="AU131" s="14" t="s">
        <v>77</v>
      </c>
    </row>
    <row r="132" spans="2:65" s="1" customFormat="1" ht="16.5" customHeight="1">
      <c r="B132" s="31"/>
      <c r="C132" s="163" t="s">
        <v>213</v>
      </c>
      <c r="D132" s="163" t="s">
        <v>118</v>
      </c>
      <c r="E132" s="164" t="s">
        <v>214</v>
      </c>
      <c r="F132" s="165" t="s">
        <v>215</v>
      </c>
      <c r="G132" s="166" t="s">
        <v>121</v>
      </c>
      <c r="H132" s="167">
        <v>138.22399999999999</v>
      </c>
      <c r="I132" s="168"/>
      <c r="J132" s="169">
        <f>ROUND(I132*H132,2)</f>
        <v>0</v>
      </c>
      <c r="K132" s="165" t="s">
        <v>1</v>
      </c>
      <c r="L132" s="35"/>
      <c r="M132" s="170" t="s">
        <v>1</v>
      </c>
      <c r="N132" s="171" t="s">
        <v>40</v>
      </c>
      <c r="O132" s="57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" t="s">
        <v>166</v>
      </c>
      <c r="AT132" s="14" t="s">
        <v>118</v>
      </c>
      <c r="AU132" s="14" t="s">
        <v>77</v>
      </c>
      <c r="AY132" s="14" t="s">
        <v>117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4" t="s">
        <v>77</v>
      </c>
      <c r="BK132" s="174">
        <f>ROUND(I132*H132,2)</f>
        <v>0</v>
      </c>
      <c r="BL132" s="14" t="s">
        <v>166</v>
      </c>
      <c r="BM132" s="14" t="s">
        <v>216</v>
      </c>
    </row>
    <row r="133" spans="2:65" s="1" customFormat="1" ht="39">
      <c r="B133" s="31"/>
      <c r="C133" s="32"/>
      <c r="D133" s="175" t="s">
        <v>124</v>
      </c>
      <c r="E133" s="32"/>
      <c r="F133" s="176" t="s">
        <v>217</v>
      </c>
      <c r="G133" s="32"/>
      <c r="H133" s="32"/>
      <c r="I133" s="100"/>
      <c r="J133" s="32"/>
      <c r="K133" s="32"/>
      <c r="L133" s="35"/>
      <c r="M133" s="177"/>
      <c r="N133" s="57"/>
      <c r="O133" s="57"/>
      <c r="P133" s="57"/>
      <c r="Q133" s="57"/>
      <c r="R133" s="57"/>
      <c r="S133" s="57"/>
      <c r="T133" s="58"/>
      <c r="AT133" s="14" t="s">
        <v>124</v>
      </c>
      <c r="AU133" s="14" t="s">
        <v>77</v>
      </c>
    </row>
    <row r="134" spans="2:65" s="1" customFormat="1" ht="16.5" customHeight="1">
      <c r="B134" s="31"/>
      <c r="C134" s="200" t="s">
        <v>171</v>
      </c>
      <c r="D134" s="200" t="s">
        <v>218</v>
      </c>
      <c r="E134" s="201" t="s">
        <v>219</v>
      </c>
      <c r="F134" s="202" t="s">
        <v>220</v>
      </c>
      <c r="G134" s="203" t="s">
        <v>121</v>
      </c>
      <c r="H134" s="204">
        <v>158.958</v>
      </c>
      <c r="I134" s="205"/>
      <c r="J134" s="206">
        <f>ROUND(I134*H134,2)</f>
        <v>0</v>
      </c>
      <c r="K134" s="202" t="s">
        <v>1</v>
      </c>
      <c r="L134" s="207"/>
      <c r="M134" s="208" t="s">
        <v>1</v>
      </c>
      <c r="N134" s="209" t="s">
        <v>40</v>
      </c>
      <c r="O134" s="57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AR134" s="14" t="s">
        <v>211</v>
      </c>
      <c r="AT134" s="14" t="s">
        <v>218</v>
      </c>
      <c r="AU134" s="14" t="s">
        <v>77</v>
      </c>
      <c r="AY134" s="14" t="s">
        <v>117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4" t="s">
        <v>77</v>
      </c>
      <c r="BK134" s="174">
        <f>ROUND(I134*H134,2)</f>
        <v>0</v>
      </c>
      <c r="BL134" s="14" t="s">
        <v>166</v>
      </c>
      <c r="BM134" s="14" t="s">
        <v>221</v>
      </c>
    </row>
    <row r="135" spans="2:65" s="1" customFormat="1">
      <c r="B135" s="31"/>
      <c r="C135" s="32"/>
      <c r="D135" s="175" t="s">
        <v>124</v>
      </c>
      <c r="E135" s="32"/>
      <c r="F135" s="176" t="s">
        <v>220</v>
      </c>
      <c r="G135" s="32"/>
      <c r="H135" s="32"/>
      <c r="I135" s="100"/>
      <c r="J135" s="32"/>
      <c r="K135" s="32"/>
      <c r="L135" s="35"/>
      <c r="M135" s="177"/>
      <c r="N135" s="57"/>
      <c r="O135" s="57"/>
      <c r="P135" s="57"/>
      <c r="Q135" s="57"/>
      <c r="R135" s="57"/>
      <c r="S135" s="57"/>
      <c r="T135" s="58"/>
      <c r="AT135" s="14" t="s">
        <v>124</v>
      </c>
      <c r="AU135" s="14" t="s">
        <v>77</v>
      </c>
    </row>
    <row r="136" spans="2:65" s="1" customFormat="1" ht="16.5" customHeight="1">
      <c r="B136" s="31"/>
      <c r="C136" s="163" t="s">
        <v>222</v>
      </c>
      <c r="D136" s="163" t="s">
        <v>118</v>
      </c>
      <c r="E136" s="164" t="s">
        <v>223</v>
      </c>
      <c r="F136" s="165" t="s">
        <v>224</v>
      </c>
      <c r="G136" s="166" t="s">
        <v>189</v>
      </c>
      <c r="H136" s="167">
        <v>85.96</v>
      </c>
      <c r="I136" s="168"/>
      <c r="J136" s="169">
        <f>ROUND(I136*H136,2)</f>
        <v>0</v>
      </c>
      <c r="K136" s="165" t="s">
        <v>1</v>
      </c>
      <c r="L136" s="35"/>
      <c r="M136" s="170" t="s">
        <v>1</v>
      </c>
      <c r="N136" s="171" t="s">
        <v>40</v>
      </c>
      <c r="O136" s="57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4" t="s">
        <v>166</v>
      </c>
      <c r="AT136" s="14" t="s">
        <v>118</v>
      </c>
      <c r="AU136" s="14" t="s">
        <v>77</v>
      </c>
      <c r="AY136" s="14" t="s">
        <v>117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4" t="s">
        <v>77</v>
      </c>
      <c r="BK136" s="174">
        <f>ROUND(I136*H136,2)</f>
        <v>0</v>
      </c>
      <c r="BL136" s="14" t="s">
        <v>166</v>
      </c>
      <c r="BM136" s="14" t="s">
        <v>225</v>
      </c>
    </row>
    <row r="137" spans="2:65" s="1" customFormat="1" ht="39">
      <c r="B137" s="31"/>
      <c r="C137" s="32"/>
      <c r="D137" s="175" t="s">
        <v>124</v>
      </c>
      <c r="E137" s="32"/>
      <c r="F137" s="176" t="s">
        <v>226</v>
      </c>
      <c r="G137" s="32"/>
      <c r="H137" s="32"/>
      <c r="I137" s="100"/>
      <c r="J137" s="32"/>
      <c r="K137" s="32"/>
      <c r="L137" s="35"/>
      <c r="M137" s="177"/>
      <c r="N137" s="57"/>
      <c r="O137" s="57"/>
      <c r="P137" s="57"/>
      <c r="Q137" s="57"/>
      <c r="R137" s="57"/>
      <c r="S137" s="57"/>
      <c r="T137" s="58"/>
      <c r="AT137" s="14" t="s">
        <v>124</v>
      </c>
      <c r="AU137" s="14" t="s">
        <v>77</v>
      </c>
    </row>
    <row r="138" spans="2:65" s="1" customFormat="1" ht="16.5" customHeight="1">
      <c r="B138" s="31"/>
      <c r="C138" s="200" t="s">
        <v>178</v>
      </c>
      <c r="D138" s="200" t="s">
        <v>218</v>
      </c>
      <c r="E138" s="201" t="s">
        <v>227</v>
      </c>
      <c r="F138" s="202" t="s">
        <v>228</v>
      </c>
      <c r="G138" s="203" t="s">
        <v>189</v>
      </c>
      <c r="H138" s="204">
        <v>98.853999999999999</v>
      </c>
      <c r="I138" s="205"/>
      <c r="J138" s="206">
        <f>ROUND(I138*H138,2)</f>
        <v>0</v>
      </c>
      <c r="K138" s="202" t="s">
        <v>1</v>
      </c>
      <c r="L138" s="207"/>
      <c r="M138" s="208" t="s">
        <v>1</v>
      </c>
      <c r="N138" s="209" t="s">
        <v>40</v>
      </c>
      <c r="O138" s="57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4" t="s">
        <v>211</v>
      </c>
      <c r="AT138" s="14" t="s">
        <v>218</v>
      </c>
      <c r="AU138" s="14" t="s">
        <v>77</v>
      </c>
      <c r="AY138" s="14" t="s">
        <v>117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4" t="s">
        <v>77</v>
      </c>
      <c r="BK138" s="174">
        <f>ROUND(I138*H138,2)</f>
        <v>0</v>
      </c>
      <c r="BL138" s="14" t="s">
        <v>166</v>
      </c>
      <c r="BM138" s="14" t="s">
        <v>229</v>
      </c>
    </row>
    <row r="139" spans="2:65" s="1" customFormat="1">
      <c r="B139" s="31"/>
      <c r="C139" s="32"/>
      <c r="D139" s="175" t="s">
        <v>124</v>
      </c>
      <c r="E139" s="32"/>
      <c r="F139" s="176" t="s">
        <v>228</v>
      </c>
      <c r="G139" s="32"/>
      <c r="H139" s="32"/>
      <c r="I139" s="100"/>
      <c r="J139" s="32"/>
      <c r="K139" s="32"/>
      <c r="L139" s="35"/>
      <c r="M139" s="177"/>
      <c r="N139" s="57"/>
      <c r="O139" s="57"/>
      <c r="P139" s="57"/>
      <c r="Q139" s="57"/>
      <c r="R139" s="57"/>
      <c r="S139" s="57"/>
      <c r="T139" s="58"/>
      <c r="AT139" s="14" t="s">
        <v>124</v>
      </c>
      <c r="AU139" s="14" t="s">
        <v>77</v>
      </c>
    </row>
    <row r="140" spans="2:65" s="1" customFormat="1" ht="16.5" customHeight="1">
      <c r="B140" s="31"/>
      <c r="C140" s="163" t="s">
        <v>7</v>
      </c>
      <c r="D140" s="163" t="s">
        <v>118</v>
      </c>
      <c r="E140" s="164" t="s">
        <v>230</v>
      </c>
      <c r="F140" s="165" t="s">
        <v>231</v>
      </c>
      <c r="G140" s="166" t="s">
        <v>189</v>
      </c>
      <c r="H140" s="167">
        <v>1.8</v>
      </c>
      <c r="I140" s="168"/>
      <c r="J140" s="169">
        <f>ROUND(I140*H140,2)</f>
        <v>0</v>
      </c>
      <c r="K140" s="165" t="s">
        <v>1</v>
      </c>
      <c r="L140" s="35"/>
      <c r="M140" s="170" t="s">
        <v>1</v>
      </c>
      <c r="N140" s="171" t="s">
        <v>40</v>
      </c>
      <c r="O140" s="57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AR140" s="14" t="s">
        <v>166</v>
      </c>
      <c r="AT140" s="14" t="s">
        <v>118</v>
      </c>
      <c r="AU140" s="14" t="s">
        <v>77</v>
      </c>
      <c r="AY140" s="14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4" t="s">
        <v>77</v>
      </c>
      <c r="BK140" s="174">
        <f>ROUND(I140*H140,2)</f>
        <v>0</v>
      </c>
      <c r="BL140" s="14" t="s">
        <v>166</v>
      </c>
      <c r="BM140" s="14" t="s">
        <v>232</v>
      </c>
    </row>
    <row r="141" spans="2:65" s="1" customFormat="1" ht="29.25">
      <c r="B141" s="31"/>
      <c r="C141" s="32"/>
      <c r="D141" s="175" t="s">
        <v>124</v>
      </c>
      <c r="E141" s="32"/>
      <c r="F141" s="176" t="s">
        <v>233</v>
      </c>
      <c r="G141" s="32"/>
      <c r="H141" s="32"/>
      <c r="I141" s="100"/>
      <c r="J141" s="32"/>
      <c r="K141" s="32"/>
      <c r="L141" s="35"/>
      <c r="M141" s="177"/>
      <c r="N141" s="57"/>
      <c r="O141" s="57"/>
      <c r="P141" s="57"/>
      <c r="Q141" s="57"/>
      <c r="R141" s="57"/>
      <c r="S141" s="57"/>
      <c r="T141" s="58"/>
      <c r="AT141" s="14" t="s">
        <v>124</v>
      </c>
      <c r="AU141" s="14" t="s">
        <v>77</v>
      </c>
    </row>
    <row r="142" spans="2:65" s="1" customFormat="1" ht="16.5" customHeight="1">
      <c r="B142" s="31"/>
      <c r="C142" s="200" t="s">
        <v>185</v>
      </c>
      <c r="D142" s="200" t="s">
        <v>218</v>
      </c>
      <c r="E142" s="201" t="s">
        <v>234</v>
      </c>
      <c r="F142" s="202" t="s">
        <v>235</v>
      </c>
      <c r="G142" s="203" t="s">
        <v>189</v>
      </c>
      <c r="H142" s="204">
        <v>2.0699999999999998</v>
      </c>
      <c r="I142" s="205"/>
      <c r="J142" s="206">
        <f>ROUND(I142*H142,2)</f>
        <v>0</v>
      </c>
      <c r="K142" s="202" t="s">
        <v>1</v>
      </c>
      <c r="L142" s="207"/>
      <c r="M142" s="208" t="s">
        <v>1</v>
      </c>
      <c r="N142" s="209" t="s">
        <v>40</v>
      </c>
      <c r="O142" s="57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4" t="s">
        <v>211</v>
      </c>
      <c r="AT142" s="14" t="s">
        <v>218</v>
      </c>
      <c r="AU142" s="14" t="s">
        <v>77</v>
      </c>
      <c r="AY142" s="14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4" t="s">
        <v>77</v>
      </c>
      <c r="BK142" s="174">
        <f>ROUND(I142*H142,2)</f>
        <v>0</v>
      </c>
      <c r="BL142" s="14" t="s">
        <v>166</v>
      </c>
      <c r="BM142" s="14" t="s">
        <v>236</v>
      </c>
    </row>
    <row r="143" spans="2:65" s="1" customFormat="1">
      <c r="B143" s="31"/>
      <c r="C143" s="32"/>
      <c r="D143" s="175" t="s">
        <v>124</v>
      </c>
      <c r="E143" s="32"/>
      <c r="F143" s="176" t="s">
        <v>235</v>
      </c>
      <c r="G143" s="32"/>
      <c r="H143" s="32"/>
      <c r="I143" s="100"/>
      <c r="J143" s="32"/>
      <c r="K143" s="32"/>
      <c r="L143" s="35"/>
      <c r="M143" s="177"/>
      <c r="N143" s="57"/>
      <c r="O143" s="57"/>
      <c r="P143" s="57"/>
      <c r="Q143" s="57"/>
      <c r="R143" s="57"/>
      <c r="S143" s="57"/>
      <c r="T143" s="58"/>
      <c r="AT143" s="14" t="s">
        <v>124</v>
      </c>
      <c r="AU143" s="14" t="s">
        <v>77</v>
      </c>
    </row>
    <row r="144" spans="2:65" s="1" customFormat="1" ht="16.5" customHeight="1">
      <c r="B144" s="31"/>
      <c r="C144" s="163" t="s">
        <v>237</v>
      </c>
      <c r="D144" s="163" t="s">
        <v>118</v>
      </c>
      <c r="E144" s="164" t="s">
        <v>238</v>
      </c>
      <c r="F144" s="165" t="s">
        <v>239</v>
      </c>
      <c r="G144" s="166" t="s">
        <v>189</v>
      </c>
      <c r="H144" s="167">
        <v>10.1</v>
      </c>
      <c r="I144" s="168"/>
      <c r="J144" s="169">
        <f>ROUND(I144*H144,2)</f>
        <v>0</v>
      </c>
      <c r="K144" s="165" t="s">
        <v>1</v>
      </c>
      <c r="L144" s="35"/>
      <c r="M144" s="170" t="s">
        <v>1</v>
      </c>
      <c r="N144" s="171" t="s">
        <v>40</v>
      </c>
      <c r="O144" s="57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4" t="s">
        <v>166</v>
      </c>
      <c r="AT144" s="14" t="s">
        <v>118</v>
      </c>
      <c r="AU144" s="14" t="s">
        <v>77</v>
      </c>
      <c r="AY144" s="14" t="s">
        <v>117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4" t="s">
        <v>77</v>
      </c>
      <c r="BK144" s="174">
        <f>ROUND(I144*H144,2)</f>
        <v>0</v>
      </c>
      <c r="BL144" s="14" t="s">
        <v>166</v>
      </c>
      <c r="BM144" s="14" t="s">
        <v>240</v>
      </c>
    </row>
    <row r="145" spans="2:65" s="1" customFormat="1" ht="29.25">
      <c r="B145" s="31"/>
      <c r="C145" s="32"/>
      <c r="D145" s="175" t="s">
        <v>124</v>
      </c>
      <c r="E145" s="32"/>
      <c r="F145" s="176" t="s">
        <v>241</v>
      </c>
      <c r="G145" s="32"/>
      <c r="H145" s="32"/>
      <c r="I145" s="100"/>
      <c r="J145" s="32"/>
      <c r="K145" s="32"/>
      <c r="L145" s="35"/>
      <c r="M145" s="177"/>
      <c r="N145" s="57"/>
      <c r="O145" s="57"/>
      <c r="P145" s="57"/>
      <c r="Q145" s="57"/>
      <c r="R145" s="57"/>
      <c r="S145" s="57"/>
      <c r="T145" s="58"/>
      <c r="AT145" s="14" t="s">
        <v>124</v>
      </c>
      <c r="AU145" s="14" t="s">
        <v>77</v>
      </c>
    </row>
    <row r="146" spans="2:65" s="10" customFormat="1">
      <c r="B146" s="178"/>
      <c r="C146" s="179"/>
      <c r="D146" s="175" t="s">
        <v>126</v>
      </c>
      <c r="E146" s="180" t="s">
        <v>1</v>
      </c>
      <c r="F146" s="181" t="s">
        <v>242</v>
      </c>
      <c r="G146" s="179"/>
      <c r="H146" s="182">
        <v>11.7</v>
      </c>
      <c r="I146" s="183"/>
      <c r="J146" s="179"/>
      <c r="K146" s="179"/>
      <c r="L146" s="184"/>
      <c r="M146" s="185"/>
      <c r="N146" s="186"/>
      <c r="O146" s="186"/>
      <c r="P146" s="186"/>
      <c r="Q146" s="186"/>
      <c r="R146" s="186"/>
      <c r="S146" s="186"/>
      <c r="T146" s="187"/>
      <c r="AT146" s="188" t="s">
        <v>126</v>
      </c>
      <c r="AU146" s="188" t="s">
        <v>77</v>
      </c>
      <c r="AV146" s="10" t="s">
        <v>79</v>
      </c>
      <c r="AW146" s="10" t="s">
        <v>32</v>
      </c>
      <c r="AX146" s="10" t="s">
        <v>69</v>
      </c>
      <c r="AY146" s="188" t="s">
        <v>117</v>
      </c>
    </row>
    <row r="147" spans="2:65" s="12" customFormat="1">
      <c r="B147" s="210"/>
      <c r="C147" s="211"/>
      <c r="D147" s="175" t="s">
        <v>126</v>
      </c>
      <c r="E147" s="212" t="s">
        <v>1</v>
      </c>
      <c r="F147" s="213" t="s">
        <v>243</v>
      </c>
      <c r="G147" s="211"/>
      <c r="H147" s="212" t="s">
        <v>1</v>
      </c>
      <c r="I147" s="214"/>
      <c r="J147" s="211"/>
      <c r="K147" s="211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126</v>
      </c>
      <c r="AU147" s="219" t="s">
        <v>77</v>
      </c>
      <c r="AV147" s="12" t="s">
        <v>77</v>
      </c>
      <c r="AW147" s="12" t="s">
        <v>32</v>
      </c>
      <c r="AX147" s="12" t="s">
        <v>69</v>
      </c>
      <c r="AY147" s="219" t="s">
        <v>117</v>
      </c>
    </row>
    <row r="148" spans="2:65" s="10" customFormat="1">
      <c r="B148" s="178"/>
      <c r="C148" s="179"/>
      <c r="D148" s="175" t="s">
        <v>126</v>
      </c>
      <c r="E148" s="180" t="s">
        <v>1</v>
      </c>
      <c r="F148" s="181" t="s">
        <v>244</v>
      </c>
      <c r="G148" s="179"/>
      <c r="H148" s="182">
        <v>-3.6</v>
      </c>
      <c r="I148" s="183"/>
      <c r="J148" s="179"/>
      <c r="K148" s="179"/>
      <c r="L148" s="184"/>
      <c r="M148" s="185"/>
      <c r="N148" s="186"/>
      <c r="O148" s="186"/>
      <c r="P148" s="186"/>
      <c r="Q148" s="186"/>
      <c r="R148" s="186"/>
      <c r="S148" s="186"/>
      <c r="T148" s="187"/>
      <c r="AT148" s="188" t="s">
        <v>126</v>
      </c>
      <c r="AU148" s="188" t="s">
        <v>77</v>
      </c>
      <c r="AV148" s="10" t="s">
        <v>79</v>
      </c>
      <c r="AW148" s="10" t="s">
        <v>32</v>
      </c>
      <c r="AX148" s="10" t="s">
        <v>69</v>
      </c>
      <c r="AY148" s="188" t="s">
        <v>117</v>
      </c>
    </row>
    <row r="149" spans="2:65" s="10" customFormat="1">
      <c r="B149" s="178"/>
      <c r="C149" s="179"/>
      <c r="D149" s="175" t="s">
        <v>126</v>
      </c>
      <c r="E149" s="180" t="s">
        <v>1</v>
      </c>
      <c r="F149" s="181" t="s">
        <v>79</v>
      </c>
      <c r="G149" s="179"/>
      <c r="H149" s="182">
        <v>2</v>
      </c>
      <c r="I149" s="183"/>
      <c r="J149" s="179"/>
      <c r="K149" s="179"/>
      <c r="L149" s="184"/>
      <c r="M149" s="185"/>
      <c r="N149" s="186"/>
      <c r="O149" s="186"/>
      <c r="P149" s="186"/>
      <c r="Q149" s="186"/>
      <c r="R149" s="186"/>
      <c r="S149" s="186"/>
      <c r="T149" s="187"/>
      <c r="AT149" s="188" t="s">
        <v>126</v>
      </c>
      <c r="AU149" s="188" t="s">
        <v>77</v>
      </c>
      <c r="AV149" s="10" t="s">
        <v>79</v>
      </c>
      <c r="AW149" s="10" t="s">
        <v>32</v>
      </c>
      <c r="AX149" s="10" t="s">
        <v>69</v>
      </c>
      <c r="AY149" s="188" t="s">
        <v>117</v>
      </c>
    </row>
    <row r="150" spans="2:65" s="11" customFormat="1">
      <c r="B150" s="189"/>
      <c r="C150" s="190"/>
      <c r="D150" s="175" t="s">
        <v>126</v>
      </c>
      <c r="E150" s="191" t="s">
        <v>1</v>
      </c>
      <c r="F150" s="192" t="s">
        <v>129</v>
      </c>
      <c r="G150" s="190"/>
      <c r="H150" s="193">
        <v>10.1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126</v>
      </c>
      <c r="AU150" s="199" t="s">
        <v>77</v>
      </c>
      <c r="AV150" s="11" t="s">
        <v>122</v>
      </c>
      <c r="AW150" s="11" t="s">
        <v>32</v>
      </c>
      <c r="AX150" s="11" t="s">
        <v>77</v>
      </c>
      <c r="AY150" s="199" t="s">
        <v>117</v>
      </c>
    </row>
    <row r="151" spans="2:65" s="1" customFormat="1" ht="16.5" customHeight="1">
      <c r="B151" s="31"/>
      <c r="C151" s="200" t="s">
        <v>190</v>
      </c>
      <c r="D151" s="200" t="s">
        <v>218</v>
      </c>
      <c r="E151" s="201" t="s">
        <v>245</v>
      </c>
      <c r="F151" s="202" t="s">
        <v>246</v>
      </c>
      <c r="G151" s="203" t="s">
        <v>189</v>
      </c>
      <c r="H151" s="204">
        <v>10.1</v>
      </c>
      <c r="I151" s="205"/>
      <c r="J151" s="206">
        <f>ROUND(I151*H151,2)</f>
        <v>0</v>
      </c>
      <c r="K151" s="202" t="s">
        <v>1</v>
      </c>
      <c r="L151" s="207"/>
      <c r="M151" s="208" t="s">
        <v>1</v>
      </c>
      <c r="N151" s="209" t="s">
        <v>40</v>
      </c>
      <c r="O151" s="57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4" t="s">
        <v>211</v>
      </c>
      <c r="AT151" s="14" t="s">
        <v>218</v>
      </c>
      <c r="AU151" s="14" t="s">
        <v>77</v>
      </c>
      <c r="AY151" s="14" t="s">
        <v>117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4" t="s">
        <v>77</v>
      </c>
      <c r="BK151" s="174">
        <f>ROUND(I151*H151,2)</f>
        <v>0</v>
      </c>
      <c r="BL151" s="14" t="s">
        <v>166</v>
      </c>
      <c r="BM151" s="14" t="s">
        <v>247</v>
      </c>
    </row>
    <row r="152" spans="2:65" s="1" customFormat="1">
      <c r="B152" s="31"/>
      <c r="C152" s="32"/>
      <c r="D152" s="175" t="s">
        <v>124</v>
      </c>
      <c r="E152" s="32"/>
      <c r="F152" s="176" t="s">
        <v>246</v>
      </c>
      <c r="G152" s="32"/>
      <c r="H152" s="32"/>
      <c r="I152" s="100"/>
      <c r="J152" s="32"/>
      <c r="K152" s="32"/>
      <c r="L152" s="35"/>
      <c r="M152" s="177"/>
      <c r="N152" s="57"/>
      <c r="O152" s="57"/>
      <c r="P152" s="57"/>
      <c r="Q152" s="57"/>
      <c r="R152" s="57"/>
      <c r="S152" s="57"/>
      <c r="T152" s="58"/>
      <c r="AT152" s="14" t="s">
        <v>124</v>
      </c>
      <c r="AU152" s="14" t="s">
        <v>77</v>
      </c>
    </row>
    <row r="153" spans="2:65" s="1" customFormat="1" ht="16.5" customHeight="1">
      <c r="B153" s="31"/>
      <c r="C153" s="163" t="s">
        <v>248</v>
      </c>
      <c r="D153" s="163" t="s">
        <v>118</v>
      </c>
      <c r="E153" s="164" t="s">
        <v>249</v>
      </c>
      <c r="F153" s="165" t="s">
        <v>250</v>
      </c>
      <c r="G153" s="166" t="s">
        <v>251</v>
      </c>
      <c r="H153" s="220"/>
      <c r="I153" s="168"/>
      <c r="J153" s="169">
        <f>ROUND(I153*H153,2)</f>
        <v>0</v>
      </c>
      <c r="K153" s="165" t="s">
        <v>1</v>
      </c>
      <c r="L153" s="35"/>
      <c r="M153" s="170" t="s">
        <v>1</v>
      </c>
      <c r="N153" s="171" t="s">
        <v>40</v>
      </c>
      <c r="O153" s="57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4" t="s">
        <v>166</v>
      </c>
      <c r="AT153" s="14" t="s">
        <v>118</v>
      </c>
      <c r="AU153" s="14" t="s">
        <v>77</v>
      </c>
      <c r="AY153" s="14" t="s">
        <v>117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4" t="s">
        <v>77</v>
      </c>
      <c r="BK153" s="174">
        <f>ROUND(I153*H153,2)</f>
        <v>0</v>
      </c>
      <c r="BL153" s="14" t="s">
        <v>166</v>
      </c>
      <c r="BM153" s="14" t="s">
        <v>252</v>
      </c>
    </row>
    <row r="154" spans="2:65" s="1" customFormat="1" ht="48.75">
      <c r="B154" s="31"/>
      <c r="C154" s="32"/>
      <c r="D154" s="175" t="s">
        <v>124</v>
      </c>
      <c r="E154" s="32"/>
      <c r="F154" s="176" t="s">
        <v>253</v>
      </c>
      <c r="G154" s="32"/>
      <c r="H154" s="32"/>
      <c r="I154" s="100"/>
      <c r="J154" s="32"/>
      <c r="K154" s="32"/>
      <c r="L154" s="35"/>
      <c r="M154" s="221"/>
      <c r="N154" s="222"/>
      <c r="O154" s="222"/>
      <c r="P154" s="222"/>
      <c r="Q154" s="222"/>
      <c r="R154" s="222"/>
      <c r="S154" s="222"/>
      <c r="T154" s="223"/>
      <c r="AT154" s="14" t="s">
        <v>124</v>
      </c>
      <c r="AU154" s="14" t="s">
        <v>77</v>
      </c>
    </row>
    <row r="155" spans="2:65" s="1" customFormat="1" ht="6.95" customHeight="1">
      <c r="B155" s="43"/>
      <c r="C155" s="44"/>
      <c r="D155" s="44"/>
      <c r="E155" s="44"/>
      <c r="F155" s="44"/>
      <c r="G155" s="44"/>
      <c r="H155" s="44"/>
      <c r="I155" s="122"/>
      <c r="J155" s="44"/>
      <c r="K155" s="44"/>
      <c r="L155" s="35"/>
    </row>
  </sheetData>
  <sheetProtection algorithmName="SHA-512" hashValue="i/BmfJqY+KBygDgz4SFLdKJBSS35SYUUuYww7kb9br6hWgBZc2M6PIQ6bvGebtjhfpqBVbDRYSd4u76b917BFA==" saltValue="ISEwwhYFmbtOmSiIHQUufw==" spinCount="100000" sheet="1" objects="1" scenarios="1" formatColumns="0" formatRows="0" autoFilter="0"/>
  <autoFilter ref="C83:K15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/>
    <hyperlink ref="J55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1"/>
  <sheetViews>
    <sheetView showGridLines="0" workbookViewId="0">
      <selection activeCell="F85" sqref="F8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82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46" s="1" customFormat="1" ht="12" customHeight="1">
      <c r="B8" s="35"/>
      <c r="D8" s="99" t="s">
        <v>90</v>
      </c>
      <c r="I8" s="100"/>
      <c r="L8" s="35"/>
    </row>
    <row r="9" spans="2:46" s="1" customFormat="1" ht="36.950000000000003" customHeight="1">
      <c r="B9" s="35"/>
      <c r="E9" s="272" t="s">
        <v>254</v>
      </c>
      <c r="F9" s="273"/>
      <c r="G9" s="273"/>
      <c r="H9" s="273"/>
      <c r="I9" s="100"/>
      <c r="L9" s="35"/>
    </row>
    <row r="10" spans="2:46" s="1" customFormat="1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46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46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ROUND((SUM(BE84:BE150)),  2)</f>
        <v>0</v>
      </c>
      <c r="I33" s="111">
        <v>0.21</v>
      </c>
      <c r="J33" s="110">
        <f>ROUND(((SUM(BE84:BE150))*I33),  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ROUND((SUM(BF84:BF150)),  2)</f>
        <v>0</v>
      </c>
      <c r="I34" s="111">
        <v>0.15</v>
      </c>
      <c r="J34" s="110">
        <f>ROUND(((SUM(BF84:BF150))*I34),  2)</f>
        <v>0</v>
      </c>
      <c r="L34" s="35"/>
    </row>
    <row r="35" spans="2:12" s="1" customFormat="1" ht="14.45" hidden="1" customHeight="1">
      <c r="B35" s="35"/>
      <c r="E35" s="99" t="s">
        <v>42</v>
      </c>
      <c r="F35" s="110">
        <f>ROUND((SUM(BG84:BG150)),  2)</f>
        <v>0</v>
      </c>
      <c r="I35" s="111">
        <v>0.21</v>
      </c>
      <c r="J35" s="110">
        <f>0</f>
        <v>0</v>
      </c>
      <c r="L35" s="35"/>
    </row>
    <row r="36" spans="2:12" s="1" customFormat="1" ht="14.45" hidden="1" customHeight="1">
      <c r="B36" s="35"/>
      <c r="E36" s="99" t="s">
        <v>43</v>
      </c>
      <c r="F36" s="110">
        <f>ROUND((SUM(BH84:BH150)),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44</v>
      </c>
      <c r="F37" s="110">
        <f>ROUND((SUM(BI84:BI150)),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47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252" t="str">
        <f>E9</f>
        <v>02 - Chodba 2st 3.NP</v>
      </c>
      <c r="F50" s="251"/>
      <c r="G50" s="251"/>
      <c r="H50" s="251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47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47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J93</f>
        <v>0</v>
      </c>
      <c r="K61" s="132"/>
      <c r="L61" s="137"/>
    </row>
    <row r="62" spans="2:47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J96</f>
        <v>0</v>
      </c>
      <c r="K62" s="132"/>
      <c r="L62" s="137"/>
    </row>
    <row r="63" spans="2:47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J111</f>
        <v>0</v>
      </c>
      <c r="K63" s="132"/>
      <c r="L63" s="137"/>
    </row>
    <row r="64" spans="2:47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J114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02 - Chodba 2st 3.NP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65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65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65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5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P85+P93+P96+P111+P114</f>
        <v>0</v>
      </c>
      <c r="Q84" s="65"/>
      <c r="R84" s="146">
        <f>R85+R93+R96+R111+R114</f>
        <v>2.8209120000000003</v>
      </c>
      <c r="S84" s="65"/>
      <c r="T84" s="147">
        <f>T85+T93+T96+T111+T114</f>
        <v>0</v>
      </c>
      <c r="AT84" s="14" t="s">
        <v>68</v>
      </c>
      <c r="AU84" s="14" t="s">
        <v>96</v>
      </c>
      <c r="BK84" s="148">
        <f>BK85+BK93+BK96+BK111+BK114</f>
        <v>0</v>
      </c>
    </row>
    <row r="85" spans="2:65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SUM(P86:P92)</f>
        <v>0</v>
      </c>
      <c r="Q85" s="157"/>
      <c r="R85" s="158">
        <f>SUM(R86:R92)</f>
        <v>2.8209120000000003</v>
      </c>
      <c r="S85" s="157"/>
      <c r="T85" s="159">
        <f>SUM(T86:T92)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SUM(BK86:BK92)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138.28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255</v>
      </c>
    </row>
    <row r="87" spans="2:65" s="1" customFormat="1">
      <c r="B87" s="31"/>
      <c r="C87" s="32"/>
      <c r="D87" s="175" t="s">
        <v>124</v>
      </c>
      <c r="E87" s="32"/>
      <c r="F87" s="176" t="s">
        <v>120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65" s="10" customFormat="1">
      <c r="B88" s="178"/>
      <c r="C88" s="179"/>
      <c r="D88" s="175" t="s">
        <v>126</v>
      </c>
      <c r="E88" s="180" t="s">
        <v>1</v>
      </c>
      <c r="F88" s="181" t="s">
        <v>256</v>
      </c>
      <c r="G88" s="179"/>
      <c r="H88" s="182">
        <v>130.98400000000001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65" s="10" customFormat="1">
      <c r="B89" s="178"/>
      <c r="C89" s="179"/>
      <c r="D89" s="175" t="s">
        <v>126</v>
      </c>
      <c r="E89" s="180" t="s">
        <v>1</v>
      </c>
      <c r="F89" s="181" t="s">
        <v>257</v>
      </c>
      <c r="G89" s="179"/>
      <c r="H89" s="182">
        <v>7.2960000000000003</v>
      </c>
      <c r="I89" s="183"/>
      <c r="J89" s="179"/>
      <c r="K89" s="179"/>
      <c r="L89" s="184"/>
      <c r="M89" s="185"/>
      <c r="N89" s="186"/>
      <c r="O89" s="186"/>
      <c r="P89" s="186"/>
      <c r="Q89" s="186"/>
      <c r="R89" s="186"/>
      <c r="S89" s="186"/>
      <c r="T89" s="187"/>
      <c r="AT89" s="188" t="s">
        <v>126</v>
      </c>
      <c r="AU89" s="188" t="s">
        <v>77</v>
      </c>
      <c r="AV89" s="10" t="s">
        <v>79</v>
      </c>
      <c r="AW89" s="10" t="s">
        <v>32</v>
      </c>
      <c r="AX89" s="10" t="s">
        <v>69</v>
      </c>
      <c r="AY89" s="188" t="s">
        <v>117</v>
      </c>
    </row>
    <row r="90" spans="2:65" s="11" customFormat="1">
      <c r="B90" s="189"/>
      <c r="C90" s="190"/>
      <c r="D90" s="175" t="s">
        <v>126</v>
      </c>
      <c r="E90" s="191" t="s">
        <v>1</v>
      </c>
      <c r="F90" s="192" t="s">
        <v>129</v>
      </c>
      <c r="G90" s="190"/>
      <c r="H90" s="193">
        <v>138.28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126</v>
      </c>
      <c r="AU90" s="199" t="s">
        <v>77</v>
      </c>
      <c r="AV90" s="11" t="s">
        <v>122</v>
      </c>
      <c r="AW90" s="11" t="s">
        <v>32</v>
      </c>
      <c r="AX90" s="11" t="s">
        <v>77</v>
      </c>
      <c r="AY90" s="199" t="s">
        <v>117</v>
      </c>
    </row>
    <row r="91" spans="2:65" s="1" customFormat="1" ht="16.5" customHeight="1">
      <c r="B91" s="31"/>
      <c r="C91" s="163" t="s">
        <v>79</v>
      </c>
      <c r="D91" s="163" t="s">
        <v>118</v>
      </c>
      <c r="E91" s="164" t="s">
        <v>130</v>
      </c>
      <c r="F91" s="165" t="s">
        <v>131</v>
      </c>
      <c r="G91" s="166" t="s">
        <v>121</v>
      </c>
      <c r="H91" s="167">
        <v>138.28</v>
      </c>
      <c r="I91" s="168"/>
      <c r="J91" s="169">
        <f>ROUND(I91*H91,2)</f>
        <v>0</v>
      </c>
      <c r="K91" s="165" t="s">
        <v>132</v>
      </c>
      <c r="L91" s="35"/>
      <c r="M91" s="170" t="s">
        <v>1</v>
      </c>
      <c r="N91" s="171" t="s">
        <v>40</v>
      </c>
      <c r="O91" s="57"/>
      <c r="P91" s="172">
        <f>O91*H91</f>
        <v>0</v>
      </c>
      <c r="Q91" s="172">
        <v>2.0400000000000001E-2</v>
      </c>
      <c r="R91" s="172">
        <f>Q91*H91</f>
        <v>2.8209120000000003</v>
      </c>
      <c r="S91" s="172">
        <v>0</v>
      </c>
      <c r="T91" s="173">
        <f>S91*H91</f>
        <v>0</v>
      </c>
      <c r="AR91" s="14" t="s">
        <v>122</v>
      </c>
      <c r="AT91" s="14" t="s">
        <v>118</v>
      </c>
      <c r="AU91" s="14" t="s">
        <v>77</v>
      </c>
      <c r="AY91" s="14" t="s">
        <v>117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4" t="s">
        <v>77</v>
      </c>
      <c r="BK91" s="174">
        <f>ROUND(I91*H91,2)</f>
        <v>0</v>
      </c>
      <c r="BL91" s="14" t="s">
        <v>122</v>
      </c>
      <c r="BM91" s="14" t="s">
        <v>258</v>
      </c>
    </row>
    <row r="92" spans="2:65" s="1" customFormat="1">
      <c r="B92" s="31"/>
      <c r="C92" s="32"/>
      <c r="D92" s="175" t="s">
        <v>124</v>
      </c>
      <c r="E92" s="32"/>
      <c r="F92" s="176" t="s">
        <v>134</v>
      </c>
      <c r="G92" s="32"/>
      <c r="H92" s="32"/>
      <c r="I92" s="100"/>
      <c r="J92" s="32"/>
      <c r="K92" s="32"/>
      <c r="L92" s="35"/>
      <c r="M92" s="177"/>
      <c r="N92" s="57"/>
      <c r="O92" s="57"/>
      <c r="P92" s="57"/>
      <c r="Q92" s="57"/>
      <c r="R92" s="57"/>
      <c r="S92" s="57"/>
      <c r="T92" s="58"/>
      <c r="AT92" s="14" t="s">
        <v>124</v>
      </c>
      <c r="AU92" s="14" t="s">
        <v>77</v>
      </c>
    </row>
    <row r="93" spans="2:65" s="9" customFormat="1" ht="25.9" customHeight="1">
      <c r="B93" s="149"/>
      <c r="C93" s="150"/>
      <c r="D93" s="151" t="s">
        <v>68</v>
      </c>
      <c r="E93" s="152" t="s">
        <v>135</v>
      </c>
      <c r="F93" s="152" t="s">
        <v>136</v>
      </c>
      <c r="G93" s="150"/>
      <c r="H93" s="150"/>
      <c r="I93" s="153"/>
      <c r="J93" s="154">
        <f>BK93</f>
        <v>0</v>
      </c>
      <c r="K93" s="150"/>
      <c r="L93" s="155"/>
      <c r="M93" s="156"/>
      <c r="N93" s="157"/>
      <c r="O93" s="157"/>
      <c r="P93" s="158">
        <f>SUM(P94:P95)</f>
        <v>0</v>
      </c>
      <c r="Q93" s="157"/>
      <c r="R93" s="158">
        <f>SUM(R94:R95)</f>
        <v>0</v>
      </c>
      <c r="S93" s="157"/>
      <c r="T93" s="159">
        <f>SUM(T94:T95)</f>
        <v>0</v>
      </c>
      <c r="AR93" s="160" t="s">
        <v>77</v>
      </c>
      <c r="AT93" s="161" t="s">
        <v>68</v>
      </c>
      <c r="AU93" s="161" t="s">
        <v>69</v>
      </c>
      <c r="AY93" s="160" t="s">
        <v>117</v>
      </c>
      <c r="BK93" s="162">
        <f>SUM(BK94:BK95)</f>
        <v>0</v>
      </c>
    </row>
    <row r="94" spans="2:65" s="1" customFormat="1" ht="16.5" customHeight="1">
      <c r="B94" s="31"/>
      <c r="C94" s="163" t="s">
        <v>137</v>
      </c>
      <c r="D94" s="163" t="s">
        <v>118</v>
      </c>
      <c r="E94" s="164" t="s">
        <v>138</v>
      </c>
      <c r="F94" s="165" t="s">
        <v>139</v>
      </c>
      <c r="G94" s="166" t="s">
        <v>121</v>
      </c>
      <c r="H94" s="167">
        <v>138.28</v>
      </c>
      <c r="I94" s="168"/>
      <c r="J94" s="169">
        <f>ROUND(I94*H94,2)</f>
        <v>0</v>
      </c>
      <c r="K94" s="165" t="s">
        <v>1</v>
      </c>
      <c r="L94" s="35"/>
      <c r="M94" s="170" t="s">
        <v>1</v>
      </c>
      <c r="N94" s="171" t="s">
        <v>40</v>
      </c>
      <c r="O94" s="57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4" t="s">
        <v>122</v>
      </c>
      <c r="AT94" s="14" t="s">
        <v>118</v>
      </c>
      <c r="AU94" s="14" t="s">
        <v>77</v>
      </c>
      <c r="AY94" s="14" t="s">
        <v>117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4" t="s">
        <v>77</v>
      </c>
      <c r="BK94" s="174">
        <f>ROUND(I94*H94,2)</f>
        <v>0</v>
      </c>
      <c r="BL94" s="14" t="s">
        <v>122</v>
      </c>
      <c r="BM94" s="14" t="s">
        <v>140</v>
      </c>
    </row>
    <row r="95" spans="2:65" s="1" customFormat="1" ht="48.75">
      <c r="B95" s="31"/>
      <c r="C95" s="32"/>
      <c r="D95" s="175" t="s">
        <v>124</v>
      </c>
      <c r="E95" s="32"/>
      <c r="F95" s="176" t="s">
        <v>141</v>
      </c>
      <c r="G95" s="32"/>
      <c r="H95" s="32"/>
      <c r="I95" s="100"/>
      <c r="J95" s="32"/>
      <c r="K95" s="32"/>
      <c r="L95" s="35"/>
      <c r="M95" s="177"/>
      <c r="N95" s="57"/>
      <c r="O95" s="57"/>
      <c r="P95" s="57"/>
      <c r="Q95" s="57"/>
      <c r="R95" s="57"/>
      <c r="S95" s="57"/>
      <c r="T95" s="58"/>
      <c r="AT95" s="14" t="s">
        <v>124</v>
      </c>
      <c r="AU95" s="14" t="s">
        <v>77</v>
      </c>
    </row>
    <row r="96" spans="2:65" s="9" customFormat="1" ht="25.9" customHeight="1">
      <c r="B96" s="149"/>
      <c r="C96" s="150"/>
      <c r="D96" s="151" t="s">
        <v>68</v>
      </c>
      <c r="E96" s="152" t="s">
        <v>142</v>
      </c>
      <c r="F96" s="152" t="s">
        <v>143</v>
      </c>
      <c r="G96" s="150"/>
      <c r="H96" s="150"/>
      <c r="I96" s="153"/>
      <c r="J96" s="154">
        <f>BK96</f>
        <v>0</v>
      </c>
      <c r="K96" s="150"/>
      <c r="L96" s="155"/>
      <c r="M96" s="156"/>
      <c r="N96" s="157"/>
      <c r="O96" s="157"/>
      <c r="P96" s="158">
        <f>SUM(P97:P110)</f>
        <v>0</v>
      </c>
      <c r="Q96" s="157"/>
      <c r="R96" s="158">
        <f>SUM(R97:R110)</f>
        <v>0</v>
      </c>
      <c r="S96" s="157"/>
      <c r="T96" s="159">
        <f>SUM(T97:T110)</f>
        <v>0</v>
      </c>
      <c r="AR96" s="160" t="s">
        <v>77</v>
      </c>
      <c r="AT96" s="161" t="s">
        <v>68</v>
      </c>
      <c r="AU96" s="161" t="s">
        <v>69</v>
      </c>
      <c r="AY96" s="160" t="s">
        <v>117</v>
      </c>
      <c r="BK96" s="162">
        <f>SUM(BK97:BK110)</f>
        <v>0</v>
      </c>
    </row>
    <row r="97" spans="2:65" s="1" customFormat="1" ht="16.5" customHeight="1">
      <c r="B97" s="31"/>
      <c r="C97" s="163" t="s">
        <v>122</v>
      </c>
      <c r="D97" s="163" t="s">
        <v>118</v>
      </c>
      <c r="E97" s="164" t="s">
        <v>144</v>
      </c>
      <c r="F97" s="165" t="s">
        <v>145</v>
      </c>
      <c r="G97" s="166" t="s">
        <v>146</v>
      </c>
      <c r="H97" s="167">
        <v>0.39600000000000002</v>
      </c>
      <c r="I97" s="168"/>
      <c r="J97" s="169">
        <f>ROUND(I97*H97,2)</f>
        <v>0</v>
      </c>
      <c r="K97" s="165" t="s">
        <v>1</v>
      </c>
      <c r="L97" s="35"/>
      <c r="M97" s="170" t="s">
        <v>1</v>
      </c>
      <c r="N97" s="171" t="s">
        <v>40</v>
      </c>
      <c r="O97" s="57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4" t="s">
        <v>122</v>
      </c>
      <c r="AT97" s="14" t="s">
        <v>118</v>
      </c>
      <c r="AU97" s="14" t="s">
        <v>77</v>
      </c>
      <c r="AY97" s="14" t="s">
        <v>117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4" t="s">
        <v>77</v>
      </c>
      <c r="BK97" s="174">
        <f>ROUND(I97*H97,2)</f>
        <v>0</v>
      </c>
      <c r="BL97" s="14" t="s">
        <v>122</v>
      </c>
      <c r="BM97" s="14" t="s">
        <v>147</v>
      </c>
    </row>
    <row r="98" spans="2:65" s="1" customFormat="1" ht="48.75">
      <c r="B98" s="31"/>
      <c r="C98" s="32"/>
      <c r="D98" s="175" t="s">
        <v>124</v>
      </c>
      <c r="E98" s="32"/>
      <c r="F98" s="176" t="s">
        <v>148</v>
      </c>
      <c r="G98" s="32"/>
      <c r="H98" s="32"/>
      <c r="I98" s="100"/>
      <c r="J98" s="32"/>
      <c r="K98" s="32"/>
      <c r="L98" s="35"/>
      <c r="M98" s="177"/>
      <c r="N98" s="57"/>
      <c r="O98" s="57"/>
      <c r="P98" s="57"/>
      <c r="Q98" s="57"/>
      <c r="R98" s="57"/>
      <c r="S98" s="57"/>
      <c r="T98" s="58"/>
      <c r="AT98" s="14" t="s">
        <v>124</v>
      </c>
      <c r="AU98" s="14" t="s">
        <v>77</v>
      </c>
    </row>
    <row r="99" spans="2:65" s="1" customFormat="1" ht="16.5" customHeight="1">
      <c r="B99" s="31"/>
      <c r="C99" s="163" t="s">
        <v>149</v>
      </c>
      <c r="D99" s="163" t="s">
        <v>118</v>
      </c>
      <c r="E99" s="164" t="s">
        <v>150</v>
      </c>
      <c r="F99" s="165" t="s">
        <v>151</v>
      </c>
      <c r="G99" s="166" t="s">
        <v>146</v>
      </c>
      <c r="H99" s="167">
        <v>0.39600000000000002</v>
      </c>
      <c r="I99" s="168"/>
      <c r="J99" s="169">
        <f>ROUND(I99*H99,2)</f>
        <v>0</v>
      </c>
      <c r="K99" s="165" t="s">
        <v>1</v>
      </c>
      <c r="L99" s="35"/>
      <c r="M99" s="170" t="s">
        <v>1</v>
      </c>
      <c r="N99" s="171" t="s">
        <v>40</v>
      </c>
      <c r="O99" s="57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4" t="s">
        <v>122</v>
      </c>
      <c r="AT99" s="14" t="s">
        <v>118</v>
      </c>
      <c r="AU99" s="14" t="s">
        <v>77</v>
      </c>
      <c r="AY99" s="14" t="s">
        <v>117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4" t="s">
        <v>77</v>
      </c>
      <c r="BK99" s="174">
        <f>ROUND(I99*H99,2)</f>
        <v>0</v>
      </c>
      <c r="BL99" s="14" t="s">
        <v>122</v>
      </c>
      <c r="BM99" s="14" t="s">
        <v>152</v>
      </c>
    </row>
    <row r="100" spans="2:65" s="1" customFormat="1" ht="19.5">
      <c r="B100" s="31"/>
      <c r="C100" s="32"/>
      <c r="D100" s="175" t="s">
        <v>124</v>
      </c>
      <c r="E100" s="32"/>
      <c r="F100" s="176" t="s">
        <v>153</v>
      </c>
      <c r="G100" s="32"/>
      <c r="H100" s="32"/>
      <c r="I100" s="100"/>
      <c r="J100" s="32"/>
      <c r="K100" s="32"/>
      <c r="L100" s="35"/>
      <c r="M100" s="177"/>
      <c r="N100" s="57"/>
      <c r="O100" s="57"/>
      <c r="P100" s="57"/>
      <c r="Q100" s="57"/>
      <c r="R100" s="57"/>
      <c r="S100" s="57"/>
      <c r="T100" s="58"/>
      <c r="AT100" s="14" t="s">
        <v>124</v>
      </c>
      <c r="AU100" s="14" t="s">
        <v>77</v>
      </c>
    </row>
    <row r="101" spans="2:65" s="1" customFormat="1" ht="16.5" customHeight="1">
      <c r="B101" s="31"/>
      <c r="C101" s="163" t="s">
        <v>140</v>
      </c>
      <c r="D101" s="163" t="s">
        <v>118</v>
      </c>
      <c r="E101" s="164" t="s">
        <v>154</v>
      </c>
      <c r="F101" s="165" t="s">
        <v>155</v>
      </c>
      <c r="G101" s="166" t="s">
        <v>146</v>
      </c>
      <c r="H101" s="167">
        <v>0.39600000000000002</v>
      </c>
      <c r="I101" s="168"/>
      <c r="J101" s="169">
        <f>ROUND(I101*H101,2)</f>
        <v>0</v>
      </c>
      <c r="K101" s="165" t="s">
        <v>1</v>
      </c>
      <c r="L101" s="35"/>
      <c r="M101" s="170" t="s">
        <v>1</v>
      </c>
      <c r="N101" s="171" t="s">
        <v>40</v>
      </c>
      <c r="O101" s="57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4" t="s">
        <v>122</v>
      </c>
      <c r="AT101" s="14" t="s">
        <v>118</v>
      </c>
      <c r="AU101" s="14" t="s">
        <v>77</v>
      </c>
      <c r="AY101" s="14" t="s">
        <v>117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4" t="s">
        <v>77</v>
      </c>
      <c r="BK101" s="174">
        <f>ROUND(I101*H101,2)</f>
        <v>0</v>
      </c>
      <c r="BL101" s="14" t="s">
        <v>122</v>
      </c>
      <c r="BM101" s="14" t="s">
        <v>156</v>
      </c>
    </row>
    <row r="102" spans="2:65" s="1" customFormat="1" ht="29.25">
      <c r="B102" s="31"/>
      <c r="C102" s="32"/>
      <c r="D102" s="175" t="s">
        <v>124</v>
      </c>
      <c r="E102" s="32"/>
      <c r="F102" s="176" t="s">
        <v>157</v>
      </c>
      <c r="G102" s="32"/>
      <c r="H102" s="32"/>
      <c r="I102" s="100"/>
      <c r="J102" s="32"/>
      <c r="K102" s="32"/>
      <c r="L102" s="35"/>
      <c r="M102" s="177"/>
      <c r="N102" s="57"/>
      <c r="O102" s="57"/>
      <c r="P102" s="57"/>
      <c r="Q102" s="57"/>
      <c r="R102" s="57"/>
      <c r="S102" s="57"/>
      <c r="T102" s="58"/>
      <c r="AT102" s="14" t="s">
        <v>124</v>
      </c>
      <c r="AU102" s="14" t="s">
        <v>77</v>
      </c>
    </row>
    <row r="103" spans="2:65" s="1" customFormat="1" ht="16.5" customHeight="1">
      <c r="B103" s="31"/>
      <c r="C103" s="163" t="s">
        <v>158</v>
      </c>
      <c r="D103" s="163" t="s">
        <v>118</v>
      </c>
      <c r="E103" s="164" t="s">
        <v>159</v>
      </c>
      <c r="F103" s="165" t="s">
        <v>160</v>
      </c>
      <c r="G103" s="166" t="s">
        <v>146</v>
      </c>
      <c r="H103" s="167">
        <v>3.1680000000000001</v>
      </c>
      <c r="I103" s="168"/>
      <c r="J103" s="169">
        <f>ROUND(I103*H103,2)</f>
        <v>0</v>
      </c>
      <c r="K103" s="165" t="s">
        <v>1</v>
      </c>
      <c r="L103" s="35"/>
      <c r="M103" s="170" t="s">
        <v>1</v>
      </c>
      <c r="N103" s="171" t="s">
        <v>40</v>
      </c>
      <c r="O103" s="57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4" t="s">
        <v>122</v>
      </c>
      <c r="AT103" s="14" t="s">
        <v>118</v>
      </c>
      <c r="AU103" s="14" t="s">
        <v>77</v>
      </c>
      <c r="AY103" s="14" t="s">
        <v>117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4" t="s">
        <v>77</v>
      </c>
      <c r="BK103" s="174">
        <f>ROUND(I103*H103,2)</f>
        <v>0</v>
      </c>
      <c r="BL103" s="14" t="s">
        <v>122</v>
      </c>
      <c r="BM103" s="14" t="s">
        <v>161</v>
      </c>
    </row>
    <row r="104" spans="2:65" s="1" customFormat="1" ht="39">
      <c r="B104" s="31"/>
      <c r="C104" s="32"/>
      <c r="D104" s="175" t="s">
        <v>124</v>
      </c>
      <c r="E104" s="32"/>
      <c r="F104" s="176" t="s">
        <v>162</v>
      </c>
      <c r="G104" s="32"/>
      <c r="H104" s="32"/>
      <c r="I104" s="100"/>
      <c r="J104" s="32"/>
      <c r="K104" s="32"/>
      <c r="L104" s="35"/>
      <c r="M104" s="177"/>
      <c r="N104" s="57"/>
      <c r="O104" s="57"/>
      <c r="P104" s="57"/>
      <c r="Q104" s="57"/>
      <c r="R104" s="57"/>
      <c r="S104" s="57"/>
      <c r="T104" s="58"/>
      <c r="AT104" s="14" t="s">
        <v>124</v>
      </c>
      <c r="AU104" s="14" t="s">
        <v>77</v>
      </c>
    </row>
    <row r="105" spans="2:65" s="10" customFormat="1">
      <c r="B105" s="178"/>
      <c r="C105" s="179"/>
      <c r="D105" s="175" t="s">
        <v>126</v>
      </c>
      <c r="E105" s="180" t="s">
        <v>1</v>
      </c>
      <c r="F105" s="181" t="s">
        <v>259</v>
      </c>
      <c r="G105" s="179"/>
      <c r="H105" s="182">
        <v>3.1680000000000001</v>
      </c>
      <c r="I105" s="183"/>
      <c r="J105" s="179"/>
      <c r="K105" s="179"/>
      <c r="L105" s="184"/>
      <c r="M105" s="185"/>
      <c r="N105" s="186"/>
      <c r="O105" s="186"/>
      <c r="P105" s="186"/>
      <c r="Q105" s="186"/>
      <c r="R105" s="186"/>
      <c r="S105" s="186"/>
      <c r="T105" s="187"/>
      <c r="AT105" s="188" t="s">
        <v>126</v>
      </c>
      <c r="AU105" s="188" t="s">
        <v>77</v>
      </c>
      <c r="AV105" s="10" t="s">
        <v>79</v>
      </c>
      <c r="AW105" s="10" t="s">
        <v>32</v>
      </c>
      <c r="AX105" s="10" t="s">
        <v>69</v>
      </c>
      <c r="AY105" s="188" t="s">
        <v>117</v>
      </c>
    </row>
    <row r="106" spans="2:65" s="11" customFormat="1">
      <c r="B106" s="189"/>
      <c r="C106" s="190"/>
      <c r="D106" s="175" t="s">
        <v>126</v>
      </c>
      <c r="E106" s="191" t="s">
        <v>1</v>
      </c>
      <c r="F106" s="192" t="s">
        <v>129</v>
      </c>
      <c r="G106" s="190"/>
      <c r="H106" s="193">
        <v>3.1680000000000001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126</v>
      </c>
      <c r="AU106" s="199" t="s">
        <v>77</v>
      </c>
      <c r="AV106" s="11" t="s">
        <v>122</v>
      </c>
      <c r="AW106" s="11" t="s">
        <v>32</v>
      </c>
      <c r="AX106" s="11" t="s">
        <v>77</v>
      </c>
      <c r="AY106" s="199" t="s">
        <v>117</v>
      </c>
    </row>
    <row r="107" spans="2:65" s="1" customFormat="1" ht="16.5" customHeight="1">
      <c r="B107" s="31"/>
      <c r="C107" s="163" t="s">
        <v>147</v>
      </c>
      <c r="D107" s="163" t="s">
        <v>118</v>
      </c>
      <c r="E107" s="164" t="s">
        <v>164</v>
      </c>
      <c r="F107" s="165" t="s">
        <v>165</v>
      </c>
      <c r="G107" s="166" t="s">
        <v>146</v>
      </c>
      <c r="H107" s="167">
        <v>0.39600000000000002</v>
      </c>
      <c r="I107" s="168"/>
      <c r="J107" s="169">
        <f>ROUND(I107*H107,2)</f>
        <v>0</v>
      </c>
      <c r="K107" s="165" t="s">
        <v>1</v>
      </c>
      <c r="L107" s="35"/>
      <c r="M107" s="170" t="s">
        <v>1</v>
      </c>
      <c r="N107" s="171" t="s">
        <v>40</v>
      </c>
      <c r="O107" s="57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4" t="s">
        <v>122</v>
      </c>
      <c r="AT107" s="14" t="s">
        <v>118</v>
      </c>
      <c r="AU107" s="14" t="s">
        <v>77</v>
      </c>
      <c r="AY107" s="14" t="s">
        <v>117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4" t="s">
        <v>77</v>
      </c>
      <c r="BK107" s="174">
        <f>ROUND(I107*H107,2)</f>
        <v>0</v>
      </c>
      <c r="BL107" s="14" t="s">
        <v>122</v>
      </c>
      <c r="BM107" s="14" t="s">
        <v>166</v>
      </c>
    </row>
    <row r="108" spans="2:65" s="1" customFormat="1" ht="19.5">
      <c r="B108" s="31"/>
      <c r="C108" s="32"/>
      <c r="D108" s="175" t="s">
        <v>124</v>
      </c>
      <c r="E108" s="32"/>
      <c r="F108" s="176" t="s">
        <v>167</v>
      </c>
      <c r="G108" s="32"/>
      <c r="H108" s="32"/>
      <c r="I108" s="100"/>
      <c r="J108" s="32"/>
      <c r="K108" s="32"/>
      <c r="L108" s="35"/>
      <c r="M108" s="177"/>
      <c r="N108" s="57"/>
      <c r="O108" s="57"/>
      <c r="P108" s="57"/>
      <c r="Q108" s="57"/>
      <c r="R108" s="57"/>
      <c r="S108" s="57"/>
      <c r="T108" s="58"/>
      <c r="AT108" s="14" t="s">
        <v>124</v>
      </c>
      <c r="AU108" s="14" t="s">
        <v>77</v>
      </c>
    </row>
    <row r="109" spans="2:65" s="1" customFormat="1" ht="16.5" customHeight="1">
      <c r="B109" s="31"/>
      <c r="C109" s="163" t="s">
        <v>168</v>
      </c>
      <c r="D109" s="163" t="s">
        <v>118</v>
      </c>
      <c r="E109" s="164" t="s">
        <v>169</v>
      </c>
      <c r="F109" s="165" t="s">
        <v>170</v>
      </c>
      <c r="G109" s="166" t="s">
        <v>146</v>
      </c>
      <c r="H109" s="167">
        <v>4.2370000000000001</v>
      </c>
      <c r="I109" s="168"/>
      <c r="J109" s="169">
        <f>ROUND(I109*H109,2)</f>
        <v>0</v>
      </c>
      <c r="K109" s="165" t="s">
        <v>1</v>
      </c>
      <c r="L109" s="35"/>
      <c r="M109" s="170" t="s">
        <v>1</v>
      </c>
      <c r="N109" s="171" t="s">
        <v>40</v>
      </c>
      <c r="O109" s="57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4" t="s">
        <v>122</v>
      </c>
      <c r="AT109" s="14" t="s">
        <v>118</v>
      </c>
      <c r="AU109" s="14" t="s">
        <v>77</v>
      </c>
      <c r="AY109" s="14" t="s">
        <v>117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4" t="s">
        <v>77</v>
      </c>
      <c r="BK109" s="174">
        <f>ROUND(I109*H109,2)</f>
        <v>0</v>
      </c>
      <c r="BL109" s="14" t="s">
        <v>122</v>
      </c>
      <c r="BM109" s="14" t="s">
        <v>171</v>
      </c>
    </row>
    <row r="110" spans="2:65" s="1" customFormat="1" ht="48.75">
      <c r="B110" s="31"/>
      <c r="C110" s="32"/>
      <c r="D110" s="175" t="s">
        <v>124</v>
      </c>
      <c r="E110" s="32"/>
      <c r="F110" s="176" t="s">
        <v>172</v>
      </c>
      <c r="G110" s="32"/>
      <c r="H110" s="32"/>
      <c r="I110" s="100"/>
      <c r="J110" s="32"/>
      <c r="K110" s="32"/>
      <c r="L110" s="35"/>
      <c r="M110" s="177"/>
      <c r="N110" s="57"/>
      <c r="O110" s="57"/>
      <c r="P110" s="57"/>
      <c r="Q110" s="57"/>
      <c r="R110" s="57"/>
      <c r="S110" s="57"/>
      <c r="T110" s="58"/>
      <c r="AT110" s="14" t="s">
        <v>124</v>
      </c>
      <c r="AU110" s="14" t="s">
        <v>77</v>
      </c>
    </row>
    <row r="111" spans="2:65" s="9" customFormat="1" ht="25.9" customHeight="1">
      <c r="B111" s="149"/>
      <c r="C111" s="150"/>
      <c r="D111" s="151" t="s">
        <v>68</v>
      </c>
      <c r="E111" s="152" t="s">
        <v>173</v>
      </c>
      <c r="F111" s="152" t="s">
        <v>174</v>
      </c>
      <c r="G111" s="150"/>
      <c r="H111" s="150"/>
      <c r="I111" s="153"/>
      <c r="J111" s="154">
        <f>BK111</f>
        <v>0</v>
      </c>
      <c r="K111" s="150"/>
      <c r="L111" s="155"/>
      <c r="M111" s="156"/>
      <c r="N111" s="157"/>
      <c r="O111" s="157"/>
      <c r="P111" s="158">
        <f>SUM(P112:P113)</f>
        <v>0</v>
      </c>
      <c r="Q111" s="157"/>
      <c r="R111" s="158">
        <f>SUM(R112:R113)</f>
        <v>0</v>
      </c>
      <c r="S111" s="157"/>
      <c r="T111" s="159">
        <f>SUM(T112:T113)</f>
        <v>0</v>
      </c>
      <c r="AR111" s="160" t="s">
        <v>79</v>
      </c>
      <c r="AT111" s="161" t="s">
        <v>68</v>
      </c>
      <c r="AU111" s="161" t="s">
        <v>69</v>
      </c>
      <c r="AY111" s="160" t="s">
        <v>117</v>
      </c>
      <c r="BK111" s="162">
        <f>SUM(BK112:BK113)</f>
        <v>0</v>
      </c>
    </row>
    <row r="112" spans="2:65" s="1" customFormat="1" ht="16.5" customHeight="1">
      <c r="B112" s="31"/>
      <c r="C112" s="163" t="s">
        <v>152</v>
      </c>
      <c r="D112" s="163" t="s">
        <v>118</v>
      </c>
      <c r="E112" s="164" t="s">
        <v>175</v>
      </c>
      <c r="F112" s="165" t="s">
        <v>176</v>
      </c>
      <c r="G112" s="166" t="s">
        <v>177</v>
      </c>
      <c r="H112" s="167">
        <v>13</v>
      </c>
      <c r="I112" s="168"/>
      <c r="J112" s="169">
        <f>ROUND(I112*H112,2)</f>
        <v>0</v>
      </c>
      <c r="K112" s="165" t="s">
        <v>1</v>
      </c>
      <c r="L112" s="35"/>
      <c r="M112" s="170" t="s">
        <v>1</v>
      </c>
      <c r="N112" s="171" t="s">
        <v>40</v>
      </c>
      <c r="O112" s="57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4" t="s">
        <v>166</v>
      </c>
      <c r="AT112" s="14" t="s">
        <v>118</v>
      </c>
      <c r="AU112" s="14" t="s">
        <v>77</v>
      </c>
      <c r="AY112" s="14" t="s">
        <v>117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4" t="s">
        <v>77</v>
      </c>
      <c r="BK112" s="174">
        <f>ROUND(I112*H112,2)</f>
        <v>0</v>
      </c>
      <c r="BL112" s="14" t="s">
        <v>166</v>
      </c>
      <c r="BM112" s="14" t="s">
        <v>178</v>
      </c>
    </row>
    <row r="113" spans="2:65" s="1" customFormat="1" ht="29.25">
      <c r="B113" s="31"/>
      <c r="C113" s="32"/>
      <c r="D113" s="175" t="s">
        <v>124</v>
      </c>
      <c r="E113" s="32"/>
      <c r="F113" s="176" t="s">
        <v>179</v>
      </c>
      <c r="G113" s="32"/>
      <c r="H113" s="32"/>
      <c r="I113" s="100"/>
      <c r="J113" s="32"/>
      <c r="K113" s="32"/>
      <c r="L113" s="35"/>
      <c r="M113" s="177"/>
      <c r="N113" s="57"/>
      <c r="O113" s="57"/>
      <c r="P113" s="57"/>
      <c r="Q113" s="57"/>
      <c r="R113" s="57"/>
      <c r="S113" s="57"/>
      <c r="T113" s="58"/>
      <c r="AT113" s="14" t="s">
        <v>124</v>
      </c>
      <c r="AU113" s="14" t="s">
        <v>77</v>
      </c>
    </row>
    <row r="114" spans="2:65" s="9" customFormat="1" ht="25.9" customHeight="1">
      <c r="B114" s="149"/>
      <c r="C114" s="150"/>
      <c r="D114" s="151" t="s">
        <v>68</v>
      </c>
      <c r="E114" s="152" t="s">
        <v>180</v>
      </c>
      <c r="F114" s="152" t="s">
        <v>181</v>
      </c>
      <c r="G114" s="150"/>
      <c r="H114" s="150"/>
      <c r="I114" s="153"/>
      <c r="J114" s="154">
        <f>BK114</f>
        <v>0</v>
      </c>
      <c r="K114" s="150"/>
      <c r="L114" s="155"/>
      <c r="M114" s="156"/>
      <c r="N114" s="157"/>
      <c r="O114" s="157"/>
      <c r="P114" s="158">
        <f>SUM(P115:P150)</f>
        <v>0</v>
      </c>
      <c r="Q114" s="157"/>
      <c r="R114" s="158">
        <f>SUM(R115:R150)</f>
        <v>0</v>
      </c>
      <c r="S114" s="157"/>
      <c r="T114" s="159">
        <f>SUM(T115:T150)</f>
        <v>0</v>
      </c>
      <c r="AR114" s="160" t="s">
        <v>79</v>
      </c>
      <c r="AT114" s="161" t="s">
        <v>68</v>
      </c>
      <c r="AU114" s="161" t="s">
        <v>69</v>
      </c>
      <c r="AY114" s="160" t="s">
        <v>117</v>
      </c>
      <c r="BK114" s="162">
        <f>SUM(BK115:BK150)</f>
        <v>0</v>
      </c>
    </row>
    <row r="115" spans="2:65" s="1" customFormat="1" ht="16.5" customHeight="1">
      <c r="B115" s="31"/>
      <c r="C115" s="163" t="s">
        <v>182</v>
      </c>
      <c r="D115" s="163" t="s">
        <v>118</v>
      </c>
      <c r="E115" s="164" t="s">
        <v>183</v>
      </c>
      <c r="F115" s="165" t="s">
        <v>184</v>
      </c>
      <c r="G115" s="166" t="s">
        <v>121</v>
      </c>
      <c r="H115" s="167">
        <v>138.28</v>
      </c>
      <c r="I115" s="168"/>
      <c r="J115" s="169">
        <f>ROUND(I115*H115,2)</f>
        <v>0</v>
      </c>
      <c r="K115" s="165" t="s">
        <v>1</v>
      </c>
      <c r="L115" s="35"/>
      <c r="M115" s="170" t="s">
        <v>1</v>
      </c>
      <c r="N115" s="171" t="s">
        <v>40</v>
      </c>
      <c r="O115" s="57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4" t="s">
        <v>166</v>
      </c>
      <c r="AT115" s="14" t="s">
        <v>118</v>
      </c>
      <c r="AU115" s="14" t="s">
        <v>77</v>
      </c>
      <c r="AY115" s="14" t="s">
        <v>117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4" t="s">
        <v>77</v>
      </c>
      <c r="BK115" s="174">
        <f>ROUND(I115*H115,2)</f>
        <v>0</v>
      </c>
      <c r="BL115" s="14" t="s">
        <v>166</v>
      </c>
      <c r="BM115" s="14" t="s">
        <v>185</v>
      </c>
    </row>
    <row r="116" spans="2:65" s="1" customFormat="1" ht="39">
      <c r="B116" s="31"/>
      <c r="C116" s="32"/>
      <c r="D116" s="175" t="s">
        <v>124</v>
      </c>
      <c r="E116" s="32"/>
      <c r="F116" s="176" t="s">
        <v>186</v>
      </c>
      <c r="G116" s="32"/>
      <c r="H116" s="32"/>
      <c r="I116" s="100"/>
      <c r="J116" s="32"/>
      <c r="K116" s="32"/>
      <c r="L116" s="35"/>
      <c r="M116" s="177"/>
      <c r="N116" s="57"/>
      <c r="O116" s="57"/>
      <c r="P116" s="57"/>
      <c r="Q116" s="57"/>
      <c r="R116" s="57"/>
      <c r="S116" s="57"/>
      <c r="T116" s="58"/>
      <c r="AT116" s="14" t="s">
        <v>124</v>
      </c>
      <c r="AU116" s="14" t="s">
        <v>77</v>
      </c>
    </row>
    <row r="117" spans="2:65" s="1" customFormat="1" ht="16.5" customHeight="1">
      <c r="B117" s="31"/>
      <c r="C117" s="163" t="s">
        <v>156</v>
      </c>
      <c r="D117" s="163" t="s">
        <v>118</v>
      </c>
      <c r="E117" s="164" t="s">
        <v>187</v>
      </c>
      <c r="F117" s="165" t="s">
        <v>188</v>
      </c>
      <c r="G117" s="166" t="s">
        <v>189</v>
      </c>
      <c r="H117" s="167">
        <v>86.96</v>
      </c>
      <c r="I117" s="168"/>
      <c r="J117" s="169">
        <f>ROUND(I117*H117,2)</f>
        <v>0</v>
      </c>
      <c r="K117" s="165" t="s">
        <v>1</v>
      </c>
      <c r="L117" s="35"/>
      <c r="M117" s="170" t="s">
        <v>1</v>
      </c>
      <c r="N117" s="171" t="s">
        <v>40</v>
      </c>
      <c r="O117" s="57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4" t="s">
        <v>166</v>
      </c>
      <c r="AT117" s="14" t="s">
        <v>118</v>
      </c>
      <c r="AU117" s="14" t="s">
        <v>77</v>
      </c>
      <c r="AY117" s="14" t="s">
        <v>117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4" t="s">
        <v>77</v>
      </c>
      <c r="BK117" s="174">
        <f>ROUND(I117*H117,2)</f>
        <v>0</v>
      </c>
      <c r="BL117" s="14" t="s">
        <v>166</v>
      </c>
      <c r="BM117" s="14" t="s">
        <v>190</v>
      </c>
    </row>
    <row r="118" spans="2:65" s="1" customFormat="1" ht="19.5">
      <c r="B118" s="31"/>
      <c r="C118" s="32"/>
      <c r="D118" s="175" t="s">
        <v>124</v>
      </c>
      <c r="E118" s="32"/>
      <c r="F118" s="176" t="s">
        <v>191</v>
      </c>
      <c r="G118" s="32"/>
      <c r="H118" s="32"/>
      <c r="I118" s="100"/>
      <c r="J118" s="32"/>
      <c r="K118" s="32"/>
      <c r="L118" s="35"/>
      <c r="M118" s="177"/>
      <c r="N118" s="57"/>
      <c r="O118" s="57"/>
      <c r="P118" s="57"/>
      <c r="Q118" s="57"/>
      <c r="R118" s="57"/>
      <c r="S118" s="57"/>
      <c r="T118" s="58"/>
      <c r="AT118" s="14" t="s">
        <v>124</v>
      </c>
      <c r="AU118" s="14" t="s">
        <v>77</v>
      </c>
    </row>
    <row r="119" spans="2:65" s="10" customFormat="1">
      <c r="B119" s="178"/>
      <c r="C119" s="179"/>
      <c r="D119" s="175" t="s">
        <v>126</v>
      </c>
      <c r="E119" s="180" t="s">
        <v>1</v>
      </c>
      <c r="F119" s="181" t="s">
        <v>260</v>
      </c>
      <c r="G119" s="179"/>
      <c r="H119" s="182">
        <v>100.46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65" s="10" customFormat="1">
      <c r="B120" s="178"/>
      <c r="C120" s="179"/>
      <c r="D120" s="175" t="s">
        <v>126</v>
      </c>
      <c r="E120" s="180" t="s">
        <v>1</v>
      </c>
      <c r="F120" s="181" t="s">
        <v>261</v>
      </c>
      <c r="G120" s="179"/>
      <c r="H120" s="182">
        <v>-11.7</v>
      </c>
      <c r="I120" s="183"/>
      <c r="J120" s="179"/>
      <c r="K120" s="179"/>
      <c r="L120" s="184"/>
      <c r="M120" s="185"/>
      <c r="N120" s="186"/>
      <c r="O120" s="186"/>
      <c r="P120" s="186"/>
      <c r="Q120" s="186"/>
      <c r="R120" s="186"/>
      <c r="S120" s="186"/>
      <c r="T120" s="187"/>
      <c r="AT120" s="188" t="s">
        <v>126</v>
      </c>
      <c r="AU120" s="188" t="s">
        <v>77</v>
      </c>
      <c r="AV120" s="10" t="s">
        <v>79</v>
      </c>
      <c r="AW120" s="10" t="s">
        <v>32</v>
      </c>
      <c r="AX120" s="10" t="s">
        <v>69</v>
      </c>
      <c r="AY120" s="188" t="s">
        <v>117</v>
      </c>
    </row>
    <row r="121" spans="2:65" s="10" customFormat="1">
      <c r="B121" s="178"/>
      <c r="C121" s="179"/>
      <c r="D121" s="175" t="s">
        <v>126</v>
      </c>
      <c r="E121" s="180" t="s">
        <v>1</v>
      </c>
      <c r="F121" s="181" t="s">
        <v>194</v>
      </c>
      <c r="G121" s="179"/>
      <c r="H121" s="182">
        <v>-1.8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126</v>
      </c>
      <c r="AU121" s="188" t="s">
        <v>77</v>
      </c>
      <c r="AV121" s="10" t="s">
        <v>79</v>
      </c>
      <c r="AW121" s="10" t="s">
        <v>32</v>
      </c>
      <c r="AX121" s="10" t="s">
        <v>69</v>
      </c>
      <c r="AY121" s="188" t="s">
        <v>117</v>
      </c>
    </row>
    <row r="122" spans="2:65" s="11" customFormat="1">
      <c r="B122" s="189"/>
      <c r="C122" s="190"/>
      <c r="D122" s="175" t="s">
        <v>126</v>
      </c>
      <c r="E122" s="191" t="s">
        <v>1</v>
      </c>
      <c r="F122" s="192" t="s">
        <v>129</v>
      </c>
      <c r="G122" s="190"/>
      <c r="H122" s="193">
        <v>86.96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126</v>
      </c>
      <c r="AU122" s="199" t="s">
        <v>77</v>
      </c>
      <c r="AV122" s="11" t="s">
        <v>122</v>
      </c>
      <c r="AW122" s="11" t="s">
        <v>32</v>
      </c>
      <c r="AX122" s="11" t="s">
        <v>77</v>
      </c>
      <c r="AY122" s="199" t="s">
        <v>117</v>
      </c>
    </row>
    <row r="123" spans="2:65" s="1" customFormat="1" ht="16.5" customHeight="1">
      <c r="B123" s="31"/>
      <c r="C123" s="163" t="s">
        <v>196</v>
      </c>
      <c r="D123" s="163" t="s">
        <v>118</v>
      </c>
      <c r="E123" s="164" t="s">
        <v>197</v>
      </c>
      <c r="F123" s="165" t="s">
        <v>198</v>
      </c>
      <c r="G123" s="166" t="s">
        <v>189</v>
      </c>
      <c r="H123" s="167">
        <v>1.8</v>
      </c>
      <c r="I123" s="168"/>
      <c r="J123" s="169">
        <f>ROUND(I123*H123,2)</f>
        <v>0</v>
      </c>
      <c r="K123" s="165" t="s">
        <v>1</v>
      </c>
      <c r="L123" s="35"/>
      <c r="M123" s="170" t="s">
        <v>1</v>
      </c>
      <c r="N123" s="171" t="s">
        <v>40</v>
      </c>
      <c r="O123" s="57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4" t="s">
        <v>166</v>
      </c>
      <c r="AT123" s="14" t="s">
        <v>118</v>
      </c>
      <c r="AU123" s="14" t="s">
        <v>77</v>
      </c>
      <c r="AY123" s="14" t="s">
        <v>117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4" t="s">
        <v>77</v>
      </c>
      <c r="BK123" s="174">
        <f>ROUND(I123*H123,2)</f>
        <v>0</v>
      </c>
      <c r="BL123" s="14" t="s">
        <v>166</v>
      </c>
      <c r="BM123" s="14" t="s">
        <v>199</v>
      </c>
    </row>
    <row r="124" spans="2:65" s="1" customFormat="1" ht="19.5">
      <c r="B124" s="31"/>
      <c r="C124" s="32"/>
      <c r="D124" s="175" t="s">
        <v>124</v>
      </c>
      <c r="E124" s="32"/>
      <c r="F124" s="176" t="s">
        <v>200</v>
      </c>
      <c r="G124" s="32"/>
      <c r="H124" s="32"/>
      <c r="I124" s="100"/>
      <c r="J124" s="32"/>
      <c r="K124" s="32"/>
      <c r="L124" s="35"/>
      <c r="M124" s="177"/>
      <c r="N124" s="57"/>
      <c r="O124" s="57"/>
      <c r="P124" s="57"/>
      <c r="Q124" s="57"/>
      <c r="R124" s="57"/>
      <c r="S124" s="57"/>
      <c r="T124" s="58"/>
      <c r="AT124" s="14" t="s">
        <v>124</v>
      </c>
      <c r="AU124" s="14" t="s">
        <v>77</v>
      </c>
    </row>
    <row r="125" spans="2:65" s="1" customFormat="1" ht="16.5" customHeight="1">
      <c r="B125" s="31"/>
      <c r="C125" s="163" t="s">
        <v>161</v>
      </c>
      <c r="D125" s="163" t="s">
        <v>118</v>
      </c>
      <c r="E125" s="164" t="s">
        <v>201</v>
      </c>
      <c r="F125" s="165" t="s">
        <v>202</v>
      </c>
      <c r="G125" s="166" t="s">
        <v>121</v>
      </c>
      <c r="H125" s="167">
        <v>138.28</v>
      </c>
      <c r="I125" s="168"/>
      <c r="J125" s="169">
        <f>ROUND(I125*H125,2)</f>
        <v>0</v>
      </c>
      <c r="K125" s="165" t="s">
        <v>1</v>
      </c>
      <c r="L125" s="35"/>
      <c r="M125" s="170" t="s">
        <v>1</v>
      </c>
      <c r="N125" s="171" t="s">
        <v>40</v>
      </c>
      <c r="O125" s="57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4" t="s">
        <v>166</v>
      </c>
      <c r="AT125" s="14" t="s">
        <v>118</v>
      </c>
      <c r="AU125" s="14" t="s">
        <v>77</v>
      </c>
      <c r="AY125" s="14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4" t="s">
        <v>77</v>
      </c>
      <c r="BK125" s="174">
        <f>ROUND(I125*H125,2)</f>
        <v>0</v>
      </c>
      <c r="BL125" s="14" t="s">
        <v>166</v>
      </c>
      <c r="BM125" s="14" t="s">
        <v>203</v>
      </c>
    </row>
    <row r="126" spans="2:65" s="1" customFormat="1" ht="48.75">
      <c r="B126" s="31"/>
      <c r="C126" s="32"/>
      <c r="D126" s="175" t="s">
        <v>124</v>
      </c>
      <c r="E126" s="32"/>
      <c r="F126" s="176" t="s">
        <v>204</v>
      </c>
      <c r="G126" s="32"/>
      <c r="H126" s="32"/>
      <c r="I126" s="100"/>
      <c r="J126" s="32"/>
      <c r="K126" s="32"/>
      <c r="L126" s="35"/>
      <c r="M126" s="177"/>
      <c r="N126" s="57"/>
      <c r="O126" s="57"/>
      <c r="P126" s="57"/>
      <c r="Q126" s="57"/>
      <c r="R126" s="57"/>
      <c r="S126" s="57"/>
      <c r="T126" s="58"/>
      <c r="AT126" s="14" t="s">
        <v>124</v>
      </c>
      <c r="AU126" s="14" t="s">
        <v>77</v>
      </c>
    </row>
    <row r="127" spans="2:65" s="1" customFormat="1" ht="16.5" customHeight="1">
      <c r="B127" s="31"/>
      <c r="C127" s="163" t="s">
        <v>8</v>
      </c>
      <c r="D127" s="163" t="s">
        <v>118</v>
      </c>
      <c r="E127" s="164" t="s">
        <v>205</v>
      </c>
      <c r="F127" s="165" t="s">
        <v>206</v>
      </c>
      <c r="G127" s="166" t="s">
        <v>121</v>
      </c>
      <c r="H127" s="167">
        <v>138.28</v>
      </c>
      <c r="I127" s="168"/>
      <c r="J127" s="169">
        <f>ROUND(I127*H127,2)</f>
        <v>0</v>
      </c>
      <c r="K127" s="165" t="s">
        <v>1</v>
      </c>
      <c r="L127" s="35"/>
      <c r="M127" s="170" t="s">
        <v>1</v>
      </c>
      <c r="N127" s="171" t="s">
        <v>40</v>
      </c>
      <c r="O127" s="57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4" t="s">
        <v>166</v>
      </c>
      <c r="AT127" s="14" t="s">
        <v>118</v>
      </c>
      <c r="AU127" s="14" t="s">
        <v>77</v>
      </c>
      <c r="AY127" s="14" t="s">
        <v>117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4" t="s">
        <v>77</v>
      </c>
      <c r="BK127" s="174">
        <f>ROUND(I127*H127,2)</f>
        <v>0</v>
      </c>
      <c r="BL127" s="14" t="s">
        <v>166</v>
      </c>
      <c r="BM127" s="14" t="s">
        <v>207</v>
      </c>
    </row>
    <row r="128" spans="2:65" s="1" customFormat="1" ht="29.25">
      <c r="B128" s="31"/>
      <c r="C128" s="32"/>
      <c r="D128" s="175" t="s">
        <v>124</v>
      </c>
      <c r="E128" s="32"/>
      <c r="F128" s="176" t="s">
        <v>208</v>
      </c>
      <c r="G128" s="32"/>
      <c r="H128" s="32"/>
      <c r="I128" s="100"/>
      <c r="J128" s="32"/>
      <c r="K128" s="32"/>
      <c r="L128" s="35"/>
      <c r="M128" s="177"/>
      <c r="N128" s="57"/>
      <c r="O128" s="57"/>
      <c r="P128" s="57"/>
      <c r="Q128" s="57"/>
      <c r="R128" s="57"/>
      <c r="S128" s="57"/>
      <c r="T128" s="58"/>
      <c r="AT128" s="14" t="s">
        <v>124</v>
      </c>
      <c r="AU128" s="14" t="s">
        <v>77</v>
      </c>
    </row>
    <row r="129" spans="2:65" s="1" customFormat="1" ht="16.5" customHeight="1">
      <c r="B129" s="31"/>
      <c r="C129" s="163" t="s">
        <v>166</v>
      </c>
      <c r="D129" s="163" t="s">
        <v>118</v>
      </c>
      <c r="E129" s="164" t="s">
        <v>209</v>
      </c>
      <c r="F129" s="165" t="s">
        <v>210</v>
      </c>
      <c r="G129" s="166" t="s">
        <v>121</v>
      </c>
      <c r="H129" s="167">
        <v>138.28</v>
      </c>
      <c r="I129" s="168"/>
      <c r="J129" s="169">
        <f>ROUND(I129*H129,2)</f>
        <v>0</v>
      </c>
      <c r="K129" s="165" t="s">
        <v>1</v>
      </c>
      <c r="L129" s="35"/>
      <c r="M129" s="170" t="s">
        <v>1</v>
      </c>
      <c r="N129" s="171" t="s">
        <v>40</v>
      </c>
      <c r="O129" s="57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4" t="s">
        <v>166</v>
      </c>
      <c r="AT129" s="14" t="s">
        <v>118</v>
      </c>
      <c r="AU129" s="14" t="s">
        <v>77</v>
      </c>
      <c r="AY129" s="14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4" t="s">
        <v>77</v>
      </c>
      <c r="BK129" s="174">
        <f>ROUND(I129*H129,2)</f>
        <v>0</v>
      </c>
      <c r="BL129" s="14" t="s">
        <v>166</v>
      </c>
      <c r="BM129" s="14" t="s">
        <v>211</v>
      </c>
    </row>
    <row r="130" spans="2:65" s="1" customFormat="1" ht="48.75">
      <c r="B130" s="31"/>
      <c r="C130" s="32"/>
      <c r="D130" s="175" t="s">
        <v>124</v>
      </c>
      <c r="E130" s="32"/>
      <c r="F130" s="176" t="s">
        <v>212</v>
      </c>
      <c r="G130" s="32"/>
      <c r="H130" s="32"/>
      <c r="I130" s="100"/>
      <c r="J130" s="32"/>
      <c r="K130" s="32"/>
      <c r="L130" s="35"/>
      <c r="M130" s="177"/>
      <c r="N130" s="57"/>
      <c r="O130" s="57"/>
      <c r="P130" s="57"/>
      <c r="Q130" s="57"/>
      <c r="R130" s="57"/>
      <c r="S130" s="57"/>
      <c r="T130" s="58"/>
      <c r="AT130" s="14" t="s">
        <v>124</v>
      </c>
      <c r="AU130" s="14" t="s">
        <v>77</v>
      </c>
    </row>
    <row r="131" spans="2:65" s="1" customFormat="1" ht="16.5" customHeight="1">
      <c r="B131" s="31"/>
      <c r="C131" s="163" t="s">
        <v>213</v>
      </c>
      <c r="D131" s="163" t="s">
        <v>118</v>
      </c>
      <c r="E131" s="164" t="s">
        <v>214</v>
      </c>
      <c r="F131" s="165" t="s">
        <v>215</v>
      </c>
      <c r="G131" s="166" t="s">
        <v>121</v>
      </c>
      <c r="H131" s="167">
        <v>138.28</v>
      </c>
      <c r="I131" s="168"/>
      <c r="J131" s="169">
        <f>ROUND(I131*H131,2)</f>
        <v>0</v>
      </c>
      <c r="K131" s="165" t="s">
        <v>1</v>
      </c>
      <c r="L131" s="35"/>
      <c r="M131" s="170" t="s">
        <v>1</v>
      </c>
      <c r="N131" s="171" t="s">
        <v>40</v>
      </c>
      <c r="O131" s="57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4" t="s">
        <v>166</v>
      </c>
      <c r="AT131" s="14" t="s">
        <v>118</v>
      </c>
      <c r="AU131" s="14" t="s">
        <v>77</v>
      </c>
      <c r="AY131" s="14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4" t="s">
        <v>77</v>
      </c>
      <c r="BK131" s="174">
        <f>ROUND(I131*H131,2)</f>
        <v>0</v>
      </c>
      <c r="BL131" s="14" t="s">
        <v>166</v>
      </c>
      <c r="BM131" s="14" t="s">
        <v>216</v>
      </c>
    </row>
    <row r="132" spans="2:65" s="1" customFormat="1" ht="39">
      <c r="B132" s="31"/>
      <c r="C132" s="32"/>
      <c r="D132" s="175" t="s">
        <v>124</v>
      </c>
      <c r="E132" s="32"/>
      <c r="F132" s="176" t="s">
        <v>217</v>
      </c>
      <c r="G132" s="32"/>
      <c r="H132" s="32"/>
      <c r="I132" s="100"/>
      <c r="J132" s="32"/>
      <c r="K132" s="32"/>
      <c r="L132" s="35"/>
      <c r="M132" s="177"/>
      <c r="N132" s="57"/>
      <c r="O132" s="57"/>
      <c r="P132" s="57"/>
      <c r="Q132" s="57"/>
      <c r="R132" s="57"/>
      <c r="S132" s="57"/>
      <c r="T132" s="58"/>
      <c r="AT132" s="14" t="s">
        <v>124</v>
      </c>
      <c r="AU132" s="14" t="s">
        <v>77</v>
      </c>
    </row>
    <row r="133" spans="2:65" s="1" customFormat="1" ht="16.5" customHeight="1">
      <c r="B133" s="31"/>
      <c r="C133" s="200" t="s">
        <v>171</v>
      </c>
      <c r="D133" s="200" t="s">
        <v>218</v>
      </c>
      <c r="E133" s="201" t="s">
        <v>219</v>
      </c>
      <c r="F133" s="202" t="s">
        <v>220</v>
      </c>
      <c r="G133" s="203" t="s">
        <v>121</v>
      </c>
      <c r="H133" s="204">
        <v>159.02199999999999</v>
      </c>
      <c r="I133" s="205"/>
      <c r="J133" s="206">
        <f>ROUND(I133*H133,2)</f>
        <v>0</v>
      </c>
      <c r="K133" s="202" t="s">
        <v>1</v>
      </c>
      <c r="L133" s="207"/>
      <c r="M133" s="208" t="s">
        <v>1</v>
      </c>
      <c r="N133" s="209" t="s">
        <v>40</v>
      </c>
      <c r="O133" s="57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4" t="s">
        <v>211</v>
      </c>
      <c r="AT133" s="14" t="s">
        <v>218</v>
      </c>
      <c r="AU133" s="14" t="s">
        <v>77</v>
      </c>
      <c r="AY133" s="14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4" t="s">
        <v>77</v>
      </c>
      <c r="BK133" s="174">
        <f>ROUND(I133*H133,2)</f>
        <v>0</v>
      </c>
      <c r="BL133" s="14" t="s">
        <v>166</v>
      </c>
      <c r="BM133" s="14" t="s">
        <v>221</v>
      </c>
    </row>
    <row r="134" spans="2:65" s="1" customFormat="1">
      <c r="B134" s="31"/>
      <c r="C134" s="32"/>
      <c r="D134" s="175" t="s">
        <v>124</v>
      </c>
      <c r="E134" s="32"/>
      <c r="F134" s="176" t="s">
        <v>220</v>
      </c>
      <c r="G134" s="32"/>
      <c r="H134" s="32"/>
      <c r="I134" s="100"/>
      <c r="J134" s="32"/>
      <c r="K134" s="32"/>
      <c r="L134" s="35"/>
      <c r="M134" s="177"/>
      <c r="N134" s="57"/>
      <c r="O134" s="57"/>
      <c r="P134" s="57"/>
      <c r="Q134" s="57"/>
      <c r="R134" s="57"/>
      <c r="S134" s="57"/>
      <c r="T134" s="58"/>
      <c r="AT134" s="14" t="s">
        <v>124</v>
      </c>
      <c r="AU134" s="14" t="s">
        <v>77</v>
      </c>
    </row>
    <row r="135" spans="2:65" s="1" customFormat="1" ht="16.5" customHeight="1">
      <c r="B135" s="31"/>
      <c r="C135" s="163" t="s">
        <v>222</v>
      </c>
      <c r="D135" s="163" t="s">
        <v>118</v>
      </c>
      <c r="E135" s="164" t="s">
        <v>223</v>
      </c>
      <c r="F135" s="165" t="s">
        <v>224</v>
      </c>
      <c r="G135" s="166" t="s">
        <v>189</v>
      </c>
      <c r="H135" s="167">
        <v>86.96</v>
      </c>
      <c r="I135" s="168"/>
      <c r="J135" s="169">
        <f>ROUND(I135*H135,2)</f>
        <v>0</v>
      </c>
      <c r="K135" s="165" t="s">
        <v>1</v>
      </c>
      <c r="L135" s="35"/>
      <c r="M135" s="170" t="s">
        <v>1</v>
      </c>
      <c r="N135" s="171" t="s">
        <v>40</v>
      </c>
      <c r="O135" s="57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4" t="s">
        <v>166</v>
      </c>
      <c r="AT135" s="14" t="s">
        <v>118</v>
      </c>
      <c r="AU135" s="14" t="s">
        <v>77</v>
      </c>
      <c r="AY135" s="14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4" t="s">
        <v>77</v>
      </c>
      <c r="BK135" s="174">
        <f>ROUND(I135*H135,2)</f>
        <v>0</v>
      </c>
      <c r="BL135" s="14" t="s">
        <v>166</v>
      </c>
      <c r="BM135" s="14" t="s">
        <v>225</v>
      </c>
    </row>
    <row r="136" spans="2:65" s="1" customFormat="1" ht="39">
      <c r="B136" s="31"/>
      <c r="C136" s="32"/>
      <c r="D136" s="175" t="s">
        <v>124</v>
      </c>
      <c r="E136" s="32"/>
      <c r="F136" s="176" t="s">
        <v>226</v>
      </c>
      <c r="G136" s="32"/>
      <c r="H136" s="32"/>
      <c r="I136" s="100"/>
      <c r="J136" s="32"/>
      <c r="K136" s="32"/>
      <c r="L136" s="35"/>
      <c r="M136" s="177"/>
      <c r="N136" s="57"/>
      <c r="O136" s="57"/>
      <c r="P136" s="57"/>
      <c r="Q136" s="57"/>
      <c r="R136" s="57"/>
      <c r="S136" s="57"/>
      <c r="T136" s="58"/>
      <c r="AT136" s="14" t="s">
        <v>124</v>
      </c>
      <c r="AU136" s="14" t="s">
        <v>77</v>
      </c>
    </row>
    <row r="137" spans="2:65" s="1" customFormat="1" ht="16.5" customHeight="1">
      <c r="B137" s="31"/>
      <c r="C137" s="200" t="s">
        <v>178</v>
      </c>
      <c r="D137" s="200" t="s">
        <v>218</v>
      </c>
      <c r="E137" s="201" t="s">
        <v>227</v>
      </c>
      <c r="F137" s="202" t="s">
        <v>228</v>
      </c>
      <c r="G137" s="203" t="s">
        <v>189</v>
      </c>
      <c r="H137" s="204">
        <v>100.004</v>
      </c>
      <c r="I137" s="205"/>
      <c r="J137" s="206">
        <f>ROUND(I137*H137,2)</f>
        <v>0</v>
      </c>
      <c r="K137" s="202" t="s">
        <v>1</v>
      </c>
      <c r="L137" s="207"/>
      <c r="M137" s="208" t="s">
        <v>1</v>
      </c>
      <c r="N137" s="209" t="s">
        <v>40</v>
      </c>
      <c r="O137" s="57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4" t="s">
        <v>211</v>
      </c>
      <c r="AT137" s="14" t="s">
        <v>218</v>
      </c>
      <c r="AU137" s="14" t="s">
        <v>77</v>
      </c>
      <c r="AY137" s="14" t="s">
        <v>117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4" t="s">
        <v>77</v>
      </c>
      <c r="BK137" s="174">
        <f>ROUND(I137*H137,2)</f>
        <v>0</v>
      </c>
      <c r="BL137" s="14" t="s">
        <v>166</v>
      </c>
      <c r="BM137" s="14" t="s">
        <v>229</v>
      </c>
    </row>
    <row r="138" spans="2:65" s="1" customFormat="1">
      <c r="B138" s="31"/>
      <c r="C138" s="32"/>
      <c r="D138" s="175" t="s">
        <v>124</v>
      </c>
      <c r="E138" s="32"/>
      <c r="F138" s="176" t="s">
        <v>228</v>
      </c>
      <c r="G138" s="32"/>
      <c r="H138" s="32"/>
      <c r="I138" s="100"/>
      <c r="J138" s="32"/>
      <c r="K138" s="32"/>
      <c r="L138" s="35"/>
      <c r="M138" s="177"/>
      <c r="N138" s="57"/>
      <c r="O138" s="57"/>
      <c r="P138" s="57"/>
      <c r="Q138" s="57"/>
      <c r="R138" s="57"/>
      <c r="S138" s="57"/>
      <c r="T138" s="58"/>
      <c r="AT138" s="14" t="s">
        <v>124</v>
      </c>
      <c r="AU138" s="14" t="s">
        <v>77</v>
      </c>
    </row>
    <row r="139" spans="2:65" s="1" customFormat="1" ht="16.5" customHeight="1">
      <c r="B139" s="31"/>
      <c r="C139" s="163" t="s">
        <v>7</v>
      </c>
      <c r="D139" s="163" t="s">
        <v>118</v>
      </c>
      <c r="E139" s="164" t="s">
        <v>230</v>
      </c>
      <c r="F139" s="165" t="s">
        <v>231</v>
      </c>
      <c r="G139" s="166" t="s">
        <v>189</v>
      </c>
      <c r="H139" s="167">
        <v>1.8</v>
      </c>
      <c r="I139" s="168"/>
      <c r="J139" s="169">
        <f>ROUND(I139*H139,2)</f>
        <v>0</v>
      </c>
      <c r="K139" s="165" t="s">
        <v>1</v>
      </c>
      <c r="L139" s="35"/>
      <c r="M139" s="170" t="s">
        <v>1</v>
      </c>
      <c r="N139" s="171" t="s">
        <v>40</v>
      </c>
      <c r="O139" s="57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4" t="s">
        <v>166</v>
      </c>
      <c r="AT139" s="14" t="s">
        <v>118</v>
      </c>
      <c r="AU139" s="14" t="s">
        <v>77</v>
      </c>
      <c r="AY139" s="14" t="s">
        <v>117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4" t="s">
        <v>77</v>
      </c>
      <c r="BK139" s="174">
        <f>ROUND(I139*H139,2)</f>
        <v>0</v>
      </c>
      <c r="BL139" s="14" t="s">
        <v>166</v>
      </c>
      <c r="BM139" s="14" t="s">
        <v>232</v>
      </c>
    </row>
    <row r="140" spans="2:65" s="1" customFormat="1" ht="29.25">
      <c r="B140" s="31"/>
      <c r="C140" s="32"/>
      <c r="D140" s="175" t="s">
        <v>124</v>
      </c>
      <c r="E140" s="32"/>
      <c r="F140" s="176" t="s">
        <v>233</v>
      </c>
      <c r="G140" s="32"/>
      <c r="H140" s="32"/>
      <c r="I140" s="100"/>
      <c r="J140" s="32"/>
      <c r="K140" s="32"/>
      <c r="L140" s="35"/>
      <c r="M140" s="177"/>
      <c r="N140" s="57"/>
      <c r="O140" s="57"/>
      <c r="P140" s="57"/>
      <c r="Q140" s="57"/>
      <c r="R140" s="57"/>
      <c r="S140" s="57"/>
      <c r="T140" s="58"/>
      <c r="AT140" s="14" t="s">
        <v>124</v>
      </c>
      <c r="AU140" s="14" t="s">
        <v>77</v>
      </c>
    </row>
    <row r="141" spans="2:65" s="1" customFormat="1" ht="16.5" customHeight="1">
      <c r="B141" s="31"/>
      <c r="C141" s="200" t="s">
        <v>185</v>
      </c>
      <c r="D141" s="200" t="s">
        <v>218</v>
      </c>
      <c r="E141" s="201" t="s">
        <v>234</v>
      </c>
      <c r="F141" s="202" t="s">
        <v>235</v>
      </c>
      <c r="G141" s="203" t="s">
        <v>189</v>
      </c>
      <c r="H141" s="204">
        <v>2.0699999999999998</v>
      </c>
      <c r="I141" s="205"/>
      <c r="J141" s="206">
        <f>ROUND(I141*H141,2)</f>
        <v>0</v>
      </c>
      <c r="K141" s="202" t="s">
        <v>1</v>
      </c>
      <c r="L141" s="207"/>
      <c r="M141" s="208" t="s">
        <v>1</v>
      </c>
      <c r="N141" s="209" t="s">
        <v>40</v>
      </c>
      <c r="O141" s="57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4" t="s">
        <v>211</v>
      </c>
      <c r="AT141" s="14" t="s">
        <v>218</v>
      </c>
      <c r="AU141" s="14" t="s">
        <v>77</v>
      </c>
      <c r="AY141" s="14" t="s">
        <v>117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4" t="s">
        <v>77</v>
      </c>
      <c r="BK141" s="174">
        <f>ROUND(I141*H141,2)</f>
        <v>0</v>
      </c>
      <c r="BL141" s="14" t="s">
        <v>166</v>
      </c>
      <c r="BM141" s="14" t="s">
        <v>236</v>
      </c>
    </row>
    <row r="142" spans="2:65" s="1" customFormat="1">
      <c r="B142" s="31"/>
      <c r="C142" s="32"/>
      <c r="D142" s="175" t="s">
        <v>124</v>
      </c>
      <c r="E142" s="32"/>
      <c r="F142" s="176" t="s">
        <v>235</v>
      </c>
      <c r="G142" s="32"/>
      <c r="H142" s="32"/>
      <c r="I142" s="100"/>
      <c r="J142" s="32"/>
      <c r="K142" s="32"/>
      <c r="L142" s="35"/>
      <c r="M142" s="177"/>
      <c r="N142" s="57"/>
      <c r="O142" s="57"/>
      <c r="P142" s="57"/>
      <c r="Q142" s="57"/>
      <c r="R142" s="57"/>
      <c r="S142" s="57"/>
      <c r="T142" s="58"/>
      <c r="AT142" s="14" t="s">
        <v>124</v>
      </c>
      <c r="AU142" s="14" t="s">
        <v>77</v>
      </c>
    </row>
    <row r="143" spans="2:65" s="1" customFormat="1" ht="16.5" customHeight="1">
      <c r="B143" s="31"/>
      <c r="C143" s="163" t="s">
        <v>237</v>
      </c>
      <c r="D143" s="163" t="s">
        <v>118</v>
      </c>
      <c r="E143" s="164" t="s">
        <v>238</v>
      </c>
      <c r="F143" s="165" t="s">
        <v>239</v>
      </c>
      <c r="G143" s="166" t="s">
        <v>189</v>
      </c>
      <c r="H143" s="167">
        <v>11.7</v>
      </c>
      <c r="I143" s="168"/>
      <c r="J143" s="169">
        <f>ROUND(I143*H143,2)</f>
        <v>0</v>
      </c>
      <c r="K143" s="165" t="s">
        <v>1</v>
      </c>
      <c r="L143" s="35"/>
      <c r="M143" s="170" t="s">
        <v>1</v>
      </c>
      <c r="N143" s="171" t="s">
        <v>40</v>
      </c>
      <c r="O143" s="57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4" t="s">
        <v>166</v>
      </c>
      <c r="AT143" s="14" t="s">
        <v>118</v>
      </c>
      <c r="AU143" s="14" t="s">
        <v>77</v>
      </c>
      <c r="AY143" s="14" t="s">
        <v>117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4" t="s">
        <v>77</v>
      </c>
      <c r="BK143" s="174">
        <f>ROUND(I143*H143,2)</f>
        <v>0</v>
      </c>
      <c r="BL143" s="14" t="s">
        <v>166</v>
      </c>
      <c r="BM143" s="14" t="s">
        <v>240</v>
      </c>
    </row>
    <row r="144" spans="2:65" s="1" customFormat="1" ht="29.25">
      <c r="B144" s="31"/>
      <c r="C144" s="32"/>
      <c r="D144" s="175" t="s">
        <v>124</v>
      </c>
      <c r="E144" s="32"/>
      <c r="F144" s="176" t="s">
        <v>241</v>
      </c>
      <c r="G144" s="32"/>
      <c r="H144" s="32"/>
      <c r="I144" s="100"/>
      <c r="J144" s="32"/>
      <c r="K144" s="32"/>
      <c r="L144" s="35"/>
      <c r="M144" s="177"/>
      <c r="N144" s="57"/>
      <c r="O144" s="57"/>
      <c r="P144" s="57"/>
      <c r="Q144" s="57"/>
      <c r="R144" s="57"/>
      <c r="S144" s="57"/>
      <c r="T144" s="58"/>
      <c r="AT144" s="14" t="s">
        <v>124</v>
      </c>
      <c r="AU144" s="14" t="s">
        <v>77</v>
      </c>
    </row>
    <row r="145" spans="2:65" s="10" customFormat="1">
      <c r="B145" s="178"/>
      <c r="C145" s="179"/>
      <c r="D145" s="175" t="s">
        <v>126</v>
      </c>
      <c r="E145" s="180" t="s">
        <v>1</v>
      </c>
      <c r="F145" s="181" t="s">
        <v>242</v>
      </c>
      <c r="G145" s="179"/>
      <c r="H145" s="182">
        <v>11.7</v>
      </c>
      <c r="I145" s="183"/>
      <c r="J145" s="179"/>
      <c r="K145" s="179"/>
      <c r="L145" s="184"/>
      <c r="M145" s="185"/>
      <c r="N145" s="186"/>
      <c r="O145" s="186"/>
      <c r="P145" s="186"/>
      <c r="Q145" s="186"/>
      <c r="R145" s="186"/>
      <c r="S145" s="186"/>
      <c r="T145" s="187"/>
      <c r="AT145" s="188" t="s">
        <v>126</v>
      </c>
      <c r="AU145" s="188" t="s">
        <v>77</v>
      </c>
      <c r="AV145" s="10" t="s">
        <v>79</v>
      </c>
      <c r="AW145" s="10" t="s">
        <v>32</v>
      </c>
      <c r="AX145" s="10" t="s">
        <v>69</v>
      </c>
      <c r="AY145" s="188" t="s">
        <v>117</v>
      </c>
    </row>
    <row r="146" spans="2:65" s="11" customFormat="1">
      <c r="B146" s="189"/>
      <c r="C146" s="190"/>
      <c r="D146" s="175" t="s">
        <v>126</v>
      </c>
      <c r="E146" s="191" t="s">
        <v>1</v>
      </c>
      <c r="F146" s="192" t="s">
        <v>129</v>
      </c>
      <c r="G146" s="190"/>
      <c r="H146" s="193">
        <v>11.7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126</v>
      </c>
      <c r="AU146" s="199" t="s">
        <v>77</v>
      </c>
      <c r="AV146" s="11" t="s">
        <v>122</v>
      </c>
      <c r="AW146" s="11" t="s">
        <v>32</v>
      </c>
      <c r="AX146" s="11" t="s">
        <v>77</v>
      </c>
      <c r="AY146" s="199" t="s">
        <v>117</v>
      </c>
    </row>
    <row r="147" spans="2:65" s="1" customFormat="1" ht="16.5" customHeight="1">
      <c r="B147" s="31"/>
      <c r="C147" s="200" t="s">
        <v>190</v>
      </c>
      <c r="D147" s="200" t="s">
        <v>218</v>
      </c>
      <c r="E147" s="201" t="s">
        <v>245</v>
      </c>
      <c r="F147" s="202" t="s">
        <v>246</v>
      </c>
      <c r="G147" s="203" t="s">
        <v>189</v>
      </c>
      <c r="H147" s="204">
        <v>11.7</v>
      </c>
      <c r="I147" s="205"/>
      <c r="J147" s="206">
        <f>ROUND(I147*H147,2)</f>
        <v>0</v>
      </c>
      <c r="K147" s="202" t="s">
        <v>1</v>
      </c>
      <c r="L147" s="207"/>
      <c r="M147" s="208" t="s">
        <v>1</v>
      </c>
      <c r="N147" s="209" t="s">
        <v>40</v>
      </c>
      <c r="O147" s="57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4" t="s">
        <v>211</v>
      </c>
      <c r="AT147" s="14" t="s">
        <v>218</v>
      </c>
      <c r="AU147" s="14" t="s">
        <v>77</v>
      </c>
      <c r="AY147" s="14" t="s">
        <v>117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4" t="s">
        <v>77</v>
      </c>
      <c r="BK147" s="174">
        <f>ROUND(I147*H147,2)</f>
        <v>0</v>
      </c>
      <c r="BL147" s="14" t="s">
        <v>166</v>
      </c>
      <c r="BM147" s="14" t="s">
        <v>247</v>
      </c>
    </row>
    <row r="148" spans="2:65" s="1" customFormat="1">
      <c r="B148" s="31"/>
      <c r="C148" s="32"/>
      <c r="D148" s="175" t="s">
        <v>124</v>
      </c>
      <c r="E148" s="32"/>
      <c r="F148" s="176" t="s">
        <v>246</v>
      </c>
      <c r="G148" s="32"/>
      <c r="H148" s="32"/>
      <c r="I148" s="100"/>
      <c r="J148" s="32"/>
      <c r="K148" s="32"/>
      <c r="L148" s="35"/>
      <c r="M148" s="177"/>
      <c r="N148" s="57"/>
      <c r="O148" s="57"/>
      <c r="P148" s="57"/>
      <c r="Q148" s="57"/>
      <c r="R148" s="57"/>
      <c r="S148" s="57"/>
      <c r="T148" s="58"/>
      <c r="AT148" s="14" t="s">
        <v>124</v>
      </c>
      <c r="AU148" s="14" t="s">
        <v>77</v>
      </c>
    </row>
    <row r="149" spans="2:65" s="1" customFormat="1" ht="16.5" customHeight="1">
      <c r="B149" s="31"/>
      <c r="C149" s="163" t="s">
        <v>248</v>
      </c>
      <c r="D149" s="163" t="s">
        <v>118</v>
      </c>
      <c r="E149" s="164" t="s">
        <v>249</v>
      </c>
      <c r="F149" s="165" t="s">
        <v>250</v>
      </c>
      <c r="G149" s="166" t="s">
        <v>251</v>
      </c>
      <c r="H149" s="220"/>
      <c r="I149" s="168"/>
      <c r="J149" s="169">
        <f>ROUND(I149*H149,2)</f>
        <v>0</v>
      </c>
      <c r="K149" s="165" t="s">
        <v>1</v>
      </c>
      <c r="L149" s="35"/>
      <c r="M149" s="170" t="s">
        <v>1</v>
      </c>
      <c r="N149" s="171" t="s">
        <v>40</v>
      </c>
      <c r="O149" s="57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AR149" s="14" t="s">
        <v>166</v>
      </c>
      <c r="AT149" s="14" t="s">
        <v>118</v>
      </c>
      <c r="AU149" s="14" t="s">
        <v>77</v>
      </c>
      <c r="AY149" s="14" t="s">
        <v>117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4" t="s">
        <v>77</v>
      </c>
      <c r="BK149" s="174">
        <f>ROUND(I149*H149,2)</f>
        <v>0</v>
      </c>
      <c r="BL149" s="14" t="s">
        <v>166</v>
      </c>
      <c r="BM149" s="14" t="s">
        <v>252</v>
      </c>
    </row>
    <row r="150" spans="2:65" s="1" customFormat="1" ht="48.75">
      <c r="B150" s="31"/>
      <c r="C150" s="32"/>
      <c r="D150" s="175" t="s">
        <v>124</v>
      </c>
      <c r="E150" s="32"/>
      <c r="F150" s="176" t="s">
        <v>253</v>
      </c>
      <c r="G150" s="32"/>
      <c r="H150" s="32"/>
      <c r="I150" s="100"/>
      <c r="J150" s="32"/>
      <c r="K150" s="32"/>
      <c r="L150" s="35"/>
      <c r="M150" s="221"/>
      <c r="N150" s="222"/>
      <c r="O150" s="222"/>
      <c r="P150" s="222"/>
      <c r="Q150" s="222"/>
      <c r="R150" s="222"/>
      <c r="S150" s="222"/>
      <c r="T150" s="223"/>
      <c r="AT150" s="14" t="s">
        <v>124</v>
      </c>
      <c r="AU150" s="14" t="s">
        <v>77</v>
      </c>
    </row>
    <row r="151" spans="2:65" s="1" customFormat="1" ht="6.95" customHeight="1">
      <c r="B151" s="43"/>
      <c r="C151" s="44"/>
      <c r="D151" s="44"/>
      <c r="E151" s="44"/>
      <c r="F151" s="44"/>
      <c r="G151" s="44"/>
      <c r="H151" s="44"/>
      <c r="I151" s="122"/>
      <c r="J151" s="44"/>
      <c r="K151" s="44"/>
      <c r="L151" s="35"/>
    </row>
  </sheetData>
  <sheetProtection algorithmName="SHA-512" hashValue="h1EBlCCWU/17RP1P0ih30AXZSr9kaaG39y4zKAOB3TUaHzk7bGb3TykAD6zieCCVcOgFiWeNymu93+x5iCCsxg==" saltValue="mm+86EDoxsd8ZDY7+Te5tw==" spinCount="100000" sheet="1" objects="1" scenarios="1" formatColumns="0" formatRows="0" autoFilter="0"/>
  <autoFilter ref="C83:K15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/>
    <hyperlink ref="J55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topLeftCell="A19" workbookViewId="0">
      <selection activeCell="W84" sqref="W8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46" s="1" customFormat="1" ht="12" customHeight="1">
      <c r="B8" s="35"/>
      <c r="D8" s="99" t="s">
        <v>90</v>
      </c>
      <c r="I8" s="100"/>
      <c r="L8" s="35"/>
    </row>
    <row r="9" spans="2:46" s="1" customFormat="1" ht="36.950000000000003" customHeight="1">
      <c r="B9" s="35"/>
      <c r="E9" s="272" t="s">
        <v>262</v>
      </c>
      <c r="F9" s="273"/>
      <c r="G9" s="273"/>
      <c r="H9" s="273"/>
      <c r="I9" s="100"/>
      <c r="L9" s="35"/>
    </row>
    <row r="10" spans="2:46" s="1" customFormat="1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46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46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ROUND((SUM(BE84:BE143)),  2)</f>
        <v>0</v>
      </c>
      <c r="I33" s="111">
        <v>0.21</v>
      </c>
      <c r="J33" s="110">
        <f>ROUND(((SUM(BE84:BE143))*I33),  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ROUND((SUM(BF84:BF143)),  2)</f>
        <v>0</v>
      </c>
      <c r="I34" s="111">
        <v>0.15</v>
      </c>
      <c r="J34" s="110">
        <f>ROUND(((SUM(BF84:BF143))*I34),  2)</f>
        <v>0</v>
      </c>
      <c r="L34" s="35"/>
    </row>
    <row r="35" spans="2:12" s="1" customFormat="1" ht="14.45" hidden="1" customHeight="1">
      <c r="B35" s="35"/>
      <c r="E35" s="99" t="s">
        <v>42</v>
      </c>
      <c r="F35" s="110">
        <f>ROUND((SUM(BG84:BG143)),  2)</f>
        <v>0</v>
      </c>
      <c r="I35" s="111">
        <v>0.21</v>
      </c>
      <c r="J35" s="110">
        <f>0</f>
        <v>0</v>
      </c>
      <c r="L35" s="35"/>
    </row>
    <row r="36" spans="2:12" s="1" customFormat="1" ht="14.45" hidden="1" customHeight="1">
      <c r="B36" s="35"/>
      <c r="E36" s="99" t="s">
        <v>43</v>
      </c>
      <c r="F36" s="110">
        <f>ROUND((SUM(BH84:BH143)),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44</v>
      </c>
      <c r="F37" s="110">
        <f>ROUND((SUM(BI84:BI143)),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47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252" t="str">
        <f>E9</f>
        <v>03 - Chodba družiny</v>
      </c>
      <c r="F50" s="251"/>
      <c r="G50" s="251"/>
      <c r="H50" s="251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47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47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J92</f>
        <v>0</v>
      </c>
      <c r="K61" s="132"/>
      <c r="L61" s="137"/>
    </row>
    <row r="62" spans="2:47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J95</f>
        <v>0</v>
      </c>
      <c r="K62" s="132"/>
      <c r="L62" s="137"/>
    </row>
    <row r="63" spans="2:47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J110</f>
        <v>0</v>
      </c>
      <c r="K63" s="132"/>
      <c r="L63" s="137"/>
    </row>
    <row r="64" spans="2:47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J113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03 - Chodba družiny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65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65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65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5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P85+P92+P95+P110+P113</f>
        <v>0</v>
      </c>
      <c r="Q84" s="65"/>
      <c r="R84" s="146">
        <f>R85+R92+R95+R110+R113</f>
        <v>2.4235199999999999</v>
      </c>
      <c r="S84" s="65"/>
      <c r="T84" s="147">
        <f>T85+T92+T95+T110+T113</f>
        <v>0</v>
      </c>
      <c r="AT84" s="14" t="s">
        <v>68</v>
      </c>
      <c r="AU84" s="14" t="s">
        <v>96</v>
      </c>
      <c r="BK84" s="148">
        <f>BK85+BK92+BK95+BK110+BK113</f>
        <v>0</v>
      </c>
    </row>
    <row r="85" spans="2:65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SUM(P86:P91)</f>
        <v>0</v>
      </c>
      <c r="Q85" s="157"/>
      <c r="R85" s="158">
        <f>SUM(R86:R91)</f>
        <v>2.4235199999999999</v>
      </c>
      <c r="S85" s="157"/>
      <c r="T85" s="159">
        <f>SUM(T86:T91)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SUM(BK86:BK91)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118.8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263</v>
      </c>
    </row>
    <row r="87" spans="2:65" s="1" customFormat="1">
      <c r="B87" s="31"/>
      <c r="C87" s="32"/>
      <c r="D87" s="175" t="s">
        <v>124</v>
      </c>
      <c r="E87" s="32"/>
      <c r="F87" s="176" t="s">
        <v>120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65" s="10" customFormat="1">
      <c r="B88" s="178"/>
      <c r="C88" s="179"/>
      <c r="D88" s="175" t="s">
        <v>126</v>
      </c>
      <c r="E88" s="180" t="s">
        <v>1</v>
      </c>
      <c r="F88" s="181" t="s">
        <v>264</v>
      </c>
      <c r="G88" s="179"/>
      <c r="H88" s="182">
        <v>118.8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65" s="11" customFormat="1">
      <c r="B89" s="189"/>
      <c r="C89" s="190"/>
      <c r="D89" s="175" t="s">
        <v>126</v>
      </c>
      <c r="E89" s="191" t="s">
        <v>1</v>
      </c>
      <c r="F89" s="192" t="s">
        <v>129</v>
      </c>
      <c r="G89" s="190"/>
      <c r="H89" s="193">
        <v>118.8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126</v>
      </c>
      <c r="AU89" s="199" t="s">
        <v>77</v>
      </c>
      <c r="AV89" s="11" t="s">
        <v>122</v>
      </c>
      <c r="AW89" s="11" t="s">
        <v>32</v>
      </c>
      <c r="AX89" s="11" t="s">
        <v>77</v>
      </c>
      <c r="AY89" s="199" t="s">
        <v>117</v>
      </c>
    </row>
    <row r="90" spans="2:65" s="1" customFormat="1" ht="16.5" customHeight="1">
      <c r="B90" s="31"/>
      <c r="C90" s="163" t="s">
        <v>79</v>
      </c>
      <c r="D90" s="163" t="s">
        <v>118</v>
      </c>
      <c r="E90" s="164" t="s">
        <v>130</v>
      </c>
      <c r="F90" s="165" t="s">
        <v>131</v>
      </c>
      <c r="G90" s="166" t="s">
        <v>121</v>
      </c>
      <c r="H90" s="167">
        <v>118.8</v>
      </c>
      <c r="I90" s="168"/>
      <c r="J90" s="169">
        <f>ROUND(I90*H90,2)</f>
        <v>0</v>
      </c>
      <c r="K90" s="165" t="s">
        <v>132</v>
      </c>
      <c r="L90" s="35"/>
      <c r="M90" s="170" t="s">
        <v>1</v>
      </c>
      <c r="N90" s="171" t="s">
        <v>40</v>
      </c>
      <c r="O90" s="57"/>
      <c r="P90" s="172">
        <f>O90*H90</f>
        <v>0</v>
      </c>
      <c r="Q90" s="172">
        <v>2.0400000000000001E-2</v>
      </c>
      <c r="R90" s="172">
        <f>Q90*H90</f>
        <v>2.4235199999999999</v>
      </c>
      <c r="S90" s="172">
        <v>0</v>
      </c>
      <c r="T90" s="173">
        <f>S90*H90</f>
        <v>0</v>
      </c>
      <c r="AR90" s="14" t="s">
        <v>122</v>
      </c>
      <c r="AT90" s="14" t="s">
        <v>118</v>
      </c>
      <c r="AU90" s="14" t="s">
        <v>77</v>
      </c>
      <c r="AY90" s="14" t="s">
        <v>117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4" t="s">
        <v>77</v>
      </c>
      <c r="BK90" s="174">
        <f>ROUND(I90*H90,2)</f>
        <v>0</v>
      </c>
      <c r="BL90" s="14" t="s">
        <v>122</v>
      </c>
      <c r="BM90" s="14" t="s">
        <v>265</v>
      </c>
    </row>
    <row r="91" spans="2:65" s="1" customFormat="1">
      <c r="B91" s="31"/>
      <c r="C91" s="32"/>
      <c r="D91" s="175" t="s">
        <v>124</v>
      </c>
      <c r="E91" s="32"/>
      <c r="F91" s="176" t="s">
        <v>134</v>
      </c>
      <c r="G91" s="32"/>
      <c r="H91" s="32"/>
      <c r="I91" s="100"/>
      <c r="J91" s="32"/>
      <c r="K91" s="32"/>
      <c r="L91" s="35"/>
      <c r="M91" s="177"/>
      <c r="N91" s="57"/>
      <c r="O91" s="57"/>
      <c r="P91" s="57"/>
      <c r="Q91" s="57"/>
      <c r="R91" s="57"/>
      <c r="S91" s="57"/>
      <c r="T91" s="58"/>
      <c r="AT91" s="14" t="s">
        <v>124</v>
      </c>
      <c r="AU91" s="14" t="s">
        <v>77</v>
      </c>
    </row>
    <row r="92" spans="2:65" s="9" customFormat="1" ht="25.9" customHeight="1">
      <c r="B92" s="149"/>
      <c r="C92" s="150"/>
      <c r="D92" s="151" t="s">
        <v>68</v>
      </c>
      <c r="E92" s="152" t="s">
        <v>135</v>
      </c>
      <c r="F92" s="152" t="s">
        <v>136</v>
      </c>
      <c r="G92" s="150"/>
      <c r="H92" s="150"/>
      <c r="I92" s="153"/>
      <c r="J92" s="154">
        <f>BK92</f>
        <v>0</v>
      </c>
      <c r="K92" s="150"/>
      <c r="L92" s="155"/>
      <c r="M92" s="156"/>
      <c r="N92" s="157"/>
      <c r="O92" s="157"/>
      <c r="P92" s="158">
        <f>SUM(P93:P94)</f>
        <v>0</v>
      </c>
      <c r="Q92" s="157"/>
      <c r="R92" s="158">
        <f>SUM(R93:R94)</f>
        <v>0</v>
      </c>
      <c r="S92" s="157"/>
      <c r="T92" s="159">
        <f>SUM(T93:T94)</f>
        <v>0</v>
      </c>
      <c r="AR92" s="160" t="s">
        <v>77</v>
      </c>
      <c r="AT92" s="161" t="s">
        <v>68</v>
      </c>
      <c r="AU92" s="161" t="s">
        <v>69</v>
      </c>
      <c r="AY92" s="160" t="s">
        <v>117</v>
      </c>
      <c r="BK92" s="162">
        <f>SUM(BK93:BK94)</f>
        <v>0</v>
      </c>
    </row>
    <row r="93" spans="2:65" s="1" customFormat="1" ht="16.5" customHeight="1">
      <c r="B93" s="31"/>
      <c r="C93" s="163" t="s">
        <v>137</v>
      </c>
      <c r="D93" s="163" t="s">
        <v>118</v>
      </c>
      <c r="E93" s="164" t="s">
        <v>138</v>
      </c>
      <c r="F93" s="165" t="s">
        <v>139</v>
      </c>
      <c r="G93" s="166" t="s">
        <v>121</v>
      </c>
      <c r="H93" s="167">
        <v>118.8</v>
      </c>
      <c r="I93" s="168"/>
      <c r="J93" s="169">
        <f>ROUND(I93*H93,2)</f>
        <v>0</v>
      </c>
      <c r="K93" s="165" t="s">
        <v>1</v>
      </c>
      <c r="L93" s="35"/>
      <c r="M93" s="170" t="s">
        <v>1</v>
      </c>
      <c r="N93" s="171" t="s">
        <v>40</v>
      </c>
      <c r="O93" s="57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4" t="s">
        <v>122</v>
      </c>
      <c r="AT93" s="14" t="s">
        <v>118</v>
      </c>
      <c r="AU93" s="14" t="s">
        <v>77</v>
      </c>
      <c r="AY93" s="14" t="s">
        <v>117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4" t="s">
        <v>77</v>
      </c>
      <c r="BK93" s="174">
        <f>ROUND(I93*H93,2)</f>
        <v>0</v>
      </c>
      <c r="BL93" s="14" t="s">
        <v>122</v>
      </c>
      <c r="BM93" s="14" t="s">
        <v>140</v>
      </c>
    </row>
    <row r="94" spans="2:65" s="1" customFormat="1" ht="48.75">
      <c r="B94" s="31"/>
      <c r="C94" s="32"/>
      <c r="D94" s="175" t="s">
        <v>124</v>
      </c>
      <c r="E94" s="32"/>
      <c r="F94" s="176" t="s">
        <v>141</v>
      </c>
      <c r="G94" s="32"/>
      <c r="H94" s="32"/>
      <c r="I94" s="100"/>
      <c r="J94" s="32"/>
      <c r="K94" s="32"/>
      <c r="L94" s="35"/>
      <c r="M94" s="177"/>
      <c r="N94" s="57"/>
      <c r="O94" s="57"/>
      <c r="P94" s="57"/>
      <c r="Q94" s="57"/>
      <c r="R94" s="57"/>
      <c r="S94" s="57"/>
      <c r="T94" s="58"/>
      <c r="AT94" s="14" t="s">
        <v>124</v>
      </c>
      <c r="AU94" s="14" t="s">
        <v>77</v>
      </c>
    </row>
    <row r="95" spans="2:65" s="9" customFormat="1" ht="25.9" customHeight="1">
      <c r="B95" s="149"/>
      <c r="C95" s="150"/>
      <c r="D95" s="151" t="s">
        <v>68</v>
      </c>
      <c r="E95" s="152" t="s">
        <v>142</v>
      </c>
      <c r="F95" s="152" t="s">
        <v>143</v>
      </c>
      <c r="G95" s="150"/>
      <c r="H95" s="150"/>
      <c r="I95" s="153"/>
      <c r="J95" s="154">
        <f>BK95</f>
        <v>0</v>
      </c>
      <c r="K95" s="150"/>
      <c r="L95" s="155"/>
      <c r="M95" s="156"/>
      <c r="N95" s="157"/>
      <c r="O95" s="157"/>
      <c r="P95" s="158">
        <f>SUM(P96:P109)</f>
        <v>0</v>
      </c>
      <c r="Q95" s="157"/>
      <c r="R95" s="158">
        <f>SUM(R96:R109)</f>
        <v>0</v>
      </c>
      <c r="S95" s="157"/>
      <c r="T95" s="159">
        <f>SUM(T96:T109)</f>
        <v>0</v>
      </c>
      <c r="AR95" s="160" t="s">
        <v>77</v>
      </c>
      <c r="AT95" s="161" t="s">
        <v>68</v>
      </c>
      <c r="AU95" s="161" t="s">
        <v>69</v>
      </c>
      <c r="AY95" s="160" t="s">
        <v>117</v>
      </c>
      <c r="BK95" s="162">
        <f>SUM(BK96:BK109)</f>
        <v>0</v>
      </c>
    </row>
    <row r="96" spans="2:65" s="1" customFormat="1" ht="16.5" customHeight="1">
      <c r="B96" s="31"/>
      <c r="C96" s="163" t="s">
        <v>122</v>
      </c>
      <c r="D96" s="163" t="s">
        <v>118</v>
      </c>
      <c r="E96" s="164" t="s">
        <v>144</v>
      </c>
      <c r="F96" s="165" t="s">
        <v>145</v>
      </c>
      <c r="G96" s="166" t="s">
        <v>146</v>
      </c>
      <c r="H96" s="167">
        <v>0.34</v>
      </c>
      <c r="I96" s="168"/>
      <c r="J96" s="169">
        <f>ROUND(I96*H96,2)</f>
        <v>0</v>
      </c>
      <c r="K96" s="165" t="s">
        <v>1</v>
      </c>
      <c r="L96" s="35"/>
      <c r="M96" s="170" t="s">
        <v>1</v>
      </c>
      <c r="N96" s="171" t="s">
        <v>40</v>
      </c>
      <c r="O96" s="57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4" t="s">
        <v>122</v>
      </c>
      <c r="AT96" s="14" t="s">
        <v>118</v>
      </c>
      <c r="AU96" s="14" t="s">
        <v>77</v>
      </c>
      <c r="AY96" s="14" t="s">
        <v>117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4" t="s">
        <v>77</v>
      </c>
      <c r="BK96" s="174">
        <f>ROUND(I96*H96,2)</f>
        <v>0</v>
      </c>
      <c r="BL96" s="14" t="s">
        <v>122</v>
      </c>
      <c r="BM96" s="14" t="s">
        <v>147</v>
      </c>
    </row>
    <row r="97" spans="2:65" s="1" customFormat="1" ht="48.75">
      <c r="B97" s="31"/>
      <c r="C97" s="32"/>
      <c r="D97" s="175" t="s">
        <v>124</v>
      </c>
      <c r="E97" s="32"/>
      <c r="F97" s="176" t="s">
        <v>148</v>
      </c>
      <c r="G97" s="32"/>
      <c r="H97" s="32"/>
      <c r="I97" s="100"/>
      <c r="J97" s="32"/>
      <c r="K97" s="32"/>
      <c r="L97" s="35"/>
      <c r="M97" s="177"/>
      <c r="N97" s="57"/>
      <c r="O97" s="57"/>
      <c r="P97" s="57"/>
      <c r="Q97" s="57"/>
      <c r="R97" s="57"/>
      <c r="S97" s="57"/>
      <c r="T97" s="58"/>
      <c r="AT97" s="14" t="s">
        <v>124</v>
      </c>
      <c r="AU97" s="14" t="s">
        <v>77</v>
      </c>
    </row>
    <row r="98" spans="2:65" s="1" customFormat="1" ht="16.5" customHeight="1">
      <c r="B98" s="31"/>
      <c r="C98" s="163" t="s">
        <v>149</v>
      </c>
      <c r="D98" s="163" t="s">
        <v>118</v>
      </c>
      <c r="E98" s="164" t="s">
        <v>150</v>
      </c>
      <c r="F98" s="165" t="s">
        <v>151</v>
      </c>
      <c r="G98" s="166" t="s">
        <v>146</v>
      </c>
      <c r="H98" s="167">
        <v>0.34</v>
      </c>
      <c r="I98" s="168"/>
      <c r="J98" s="169">
        <f>ROUND(I98*H98,2)</f>
        <v>0</v>
      </c>
      <c r="K98" s="165" t="s">
        <v>1</v>
      </c>
      <c r="L98" s="35"/>
      <c r="M98" s="170" t="s">
        <v>1</v>
      </c>
      <c r="N98" s="171" t="s">
        <v>40</v>
      </c>
      <c r="O98" s="57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4" t="s">
        <v>122</v>
      </c>
      <c r="AT98" s="14" t="s">
        <v>118</v>
      </c>
      <c r="AU98" s="14" t="s">
        <v>77</v>
      </c>
      <c r="AY98" s="14" t="s">
        <v>117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4" t="s">
        <v>77</v>
      </c>
      <c r="BK98" s="174">
        <f>ROUND(I98*H98,2)</f>
        <v>0</v>
      </c>
      <c r="BL98" s="14" t="s">
        <v>122</v>
      </c>
      <c r="BM98" s="14" t="s">
        <v>152</v>
      </c>
    </row>
    <row r="99" spans="2:65" s="1" customFormat="1" ht="19.5">
      <c r="B99" s="31"/>
      <c r="C99" s="32"/>
      <c r="D99" s="175" t="s">
        <v>124</v>
      </c>
      <c r="E99" s="32"/>
      <c r="F99" s="176" t="s">
        <v>153</v>
      </c>
      <c r="G99" s="32"/>
      <c r="H99" s="32"/>
      <c r="I99" s="100"/>
      <c r="J99" s="32"/>
      <c r="K99" s="32"/>
      <c r="L99" s="35"/>
      <c r="M99" s="177"/>
      <c r="N99" s="57"/>
      <c r="O99" s="57"/>
      <c r="P99" s="57"/>
      <c r="Q99" s="57"/>
      <c r="R99" s="57"/>
      <c r="S99" s="57"/>
      <c r="T99" s="58"/>
      <c r="AT99" s="14" t="s">
        <v>124</v>
      </c>
      <c r="AU99" s="14" t="s">
        <v>77</v>
      </c>
    </row>
    <row r="100" spans="2:65" s="1" customFormat="1" ht="16.5" customHeight="1">
      <c r="B100" s="31"/>
      <c r="C100" s="163" t="s">
        <v>140</v>
      </c>
      <c r="D100" s="163" t="s">
        <v>118</v>
      </c>
      <c r="E100" s="164" t="s">
        <v>154</v>
      </c>
      <c r="F100" s="165" t="s">
        <v>155</v>
      </c>
      <c r="G100" s="166" t="s">
        <v>146</v>
      </c>
      <c r="H100" s="167">
        <v>0.34</v>
      </c>
      <c r="I100" s="168"/>
      <c r="J100" s="169">
        <f>ROUND(I100*H100,2)</f>
        <v>0</v>
      </c>
      <c r="K100" s="165" t="s">
        <v>1</v>
      </c>
      <c r="L100" s="35"/>
      <c r="M100" s="170" t="s">
        <v>1</v>
      </c>
      <c r="N100" s="171" t="s">
        <v>40</v>
      </c>
      <c r="O100" s="57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4" t="s">
        <v>122</v>
      </c>
      <c r="AT100" s="14" t="s">
        <v>118</v>
      </c>
      <c r="AU100" s="14" t="s">
        <v>77</v>
      </c>
      <c r="AY100" s="14" t="s">
        <v>117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4" t="s">
        <v>77</v>
      </c>
      <c r="BK100" s="174">
        <f>ROUND(I100*H100,2)</f>
        <v>0</v>
      </c>
      <c r="BL100" s="14" t="s">
        <v>122</v>
      </c>
      <c r="BM100" s="14" t="s">
        <v>156</v>
      </c>
    </row>
    <row r="101" spans="2:65" s="1" customFormat="1" ht="29.25">
      <c r="B101" s="31"/>
      <c r="C101" s="32"/>
      <c r="D101" s="175" t="s">
        <v>124</v>
      </c>
      <c r="E101" s="32"/>
      <c r="F101" s="176" t="s">
        <v>157</v>
      </c>
      <c r="G101" s="32"/>
      <c r="H101" s="32"/>
      <c r="I101" s="100"/>
      <c r="J101" s="32"/>
      <c r="K101" s="32"/>
      <c r="L101" s="35"/>
      <c r="M101" s="177"/>
      <c r="N101" s="57"/>
      <c r="O101" s="57"/>
      <c r="P101" s="57"/>
      <c r="Q101" s="57"/>
      <c r="R101" s="57"/>
      <c r="S101" s="57"/>
      <c r="T101" s="58"/>
      <c r="AT101" s="14" t="s">
        <v>124</v>
      </c>
      <c r="AU101" s="14" t="s">
        <v>77</v>
      </c>
    </row>
    <row r="102" spans="2:65" s="1" customFormat="1" ht="16.5" customHeight="1">
      <c r="B102" s="31"/>
      <c r="C102" s="163" t="s">
        <v>158</v>
      </c>
      <c r="D102" s="163" t="s">
        <v>118</v>
      </c>
      <c r="E102" s="164" t="s">
        <v>159</v>
      </c>
      <c r="F102" s="165" t="s">
        <v>160</v>
      </c>
      <c r="G102" s="166" t="s">
        <v>146</v>
      </c>
      <c r="H102" s="167">
        <v>2.72</v>
      </c>
      <c r="I102" s="168"/>
      <c r="J102" s="169">
        <f>ROUND(I102*H102,2)</f>
        <v>0</v>
      </c>
      <c r="K102" s="165" t="s">
        <v>1</v>
      </c>
      <c r="L102" s="35"/>
      <c r="M102" s="170" t="s">
        <v>1</v>
      </c>
      <c r="N102" s="171" t="s">
        <v>40</v>
      </c>
      <c r="O102" s="57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4" t="s">
        <v>122</v>
      </c>
      <c r="AT102" s="14" t="s">
        <v>118</v>
      </c>
      <c r="AU102" s="14" t="s">
        <v>77</v>
      </c>
      <c r="AY102" s="14" t="s">
        <v>117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4" t="s">
        <v>77</v>
      </c>
      <c r="BK102" s="174">
        <f>ROUND(I102*H102,2)</f>
        <v>0</v>
      </c>
      <c r="BL102" s="14" t="s">
        <v>122</v>
      </c>
      <c r="BM102" s="14" t="s">
        <v>161</v>
      </c>
    </row>
    <row r="103" spans="2:65" s="1" customFormat="1" ht="39">
      <c r="B103" s="31"/>
      <c r="C103" s="32"/>
      <c r="D103" s="175" t="s">
        <v>124</v>
      </c>
      <c r="E103" s="32"/>
      <c r="F103" s="176" t="s">
        <v>162</v>
      </c>
      <c r="G103" s="32"/>
      <c r="H103" s="32"/>
      <c r="I103" s="100"/>
      <c r="J103" s="32"/>
      <c r="K103" s="32"/>
      <c r="L103" s="35"/>
      <c r="M103" s="177"/>
      <c r="N103" s="57"/>
      <c r="O103" s="57"/>
      <c r="P103" s="57"/>
      <c r="Q103" s="57"/>
      <c r="R103" s="57"/>
      <c r="S103" s="57"/>
      <c r="T103" s="58"/>
      <c r="AT103" s="14" t="s">
        <v>124</v>
      </c>
      <c r="AU103" s="14" t="s">
        <v>77</v>
      </c>
    </row>
    <row r="104" spans="2:65" s="10" customFormat="1">
      <c r="B104" s="178"/>
      <c r="C104" s="179"/>
      <c r="D104" s="175" t="s">
        <v>126</v>
      </c>
      <c r="E104" s="180" t="s">
        <v>1</v>
      </c>
      <c r="F104" s="181" t="s">
        <v>266</v>
      </c>
      <c r="G104" s="179"/>
      <c r="H104" s="182">
        <v>2.72</v>
      </c>
      <c r="I104" s="183"/>
      <c r="J104" s="179"/>
      <c r="K104" s="179"/>
      <c r="L104" s="184"/>
      <c r="M104" s="185"/>
      <c r="N104" s="186"/>
      <c r="O104" s="186"/>
      <c r="P104" s="186"/>
      <c r="Q104" s="186"/>
      <c r="R104" s="186"/>
      <c r="S104" s="186"/>
      <c r="T104" s="187"/>
      <c r="AT104" s="188" t="s">
        <v>126</v>
      </c>
      <c r="AU104" s="188" t="s">
        <v>77</v>
      </c>
      <c r="AV104" s="10" t="s">
        <v>79</v>
      </c>
      <c r="AW104" s="10" t="s">
        <v>32</v>
      </c>
      <c r="AX104" s="10" t="s">
        <v>69</v>
      </c>
      <c r="AY104" s="188" t="s">
        <v>117</v>
      </c>
    </row>
    <row r="105" spans="2:65" s="11" customFormat="1">
      <c r="B105" s="189"/>
      <c r="C105" s="190"/>
      <c r="D105" s="175" t="s">
        <v>126</v>
      </c>
      <c r="E105" s="191" t="s">
        <v>1</v>
      </c>
      <c r="F105" s="192" t="s">
        <v>129</v>
      </c>
      <c r="G105" s="190"/>
      <c r="H105" s="193">
        <v>2.72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126</v>
      </c>
      <c r="AU105" s="199" t="s">
        <v>77</v>
      </c>
      <c r="AV105" s="11" t="s">
        <v>122</v>
      </c>
      <c r="AW105" s="11" t="s">
        <v>32</v>
      </c>
      <c r="AX105" s="11" t="s">
        <v>77</v>
      </c>
      <c r="AY105" s="199" t="s">
        <v>117</v>
      </c>
    </row>
    <row r="106" spans="2:65" s="1" customFormat="1" ht="16.5" customHeight="1">
      <c r="B106" s="31"/>
      <c r="C106" s="163" t="s">
        <v>147</v>
      </c>
      <c r="D106" s="163" t="s">
        <v>118</v>
      </c>
      <c r="E106" s="164" t="s">
        <v>164</v>
      </c>
      <c r="F106" s="165" t="s">
        <v>165</v>
      </c>
      <c r="G106" s="166" t="s">
        <v>146</v>
      </c>
      <c r="H106" s="167">
        <v>0.34</v>
      </c>
      <c r="I106" s="168"/>
      <c r="J106" s="169">
        <f>ROUND(I106*H106,2)</f>
        <v>0</v>
      </c>
      <c r="K106" s="165" t="s">
        <v>1</v>
      </c>
      <c r="L106" s="35"/>
      <c r="M106" s="170" t="s">
        <v>1</v>
      </c>
      <c r="N106" s="171" t="s">
        <v>40</v>
      </c>
      <c r="O106" s="57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4" t="s">
        <v>122</v>
      </c>
      <c r="AT106" s="14" t="s">
        <v>118</v>
      </c>
      <c r="AU106" s="14" t="s">
        <v>77</v>
      </c>
      <c r="AY106" s="14" t="s">
        <v>117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4" t="s">
        <v>77</v>
      </c>
      <c r="BK106" s="174">
        <f>ROUND(I106*H106,2)</f>
        <v>0</v>
      </c>
      <c r="BL106" s="14" t="s">
        <v>122</v>
      </c>
      <c r="BM106" s="14" t="s">
        <v>166</v>
      </c>
    </row>
    <row r="107" spans="2:65" s="1" customFormat="1" ht="19.5">
      <c r="B107" s="31"/>
      <c r="C107" s="32"/>
      <c r="D107" s="175" t="s">
        <v>124</v>
      </c>
      <c r="E107" s="32"/>
      <c r="F107" s="176" t="s">
        <v>167</v>
      </c>
      <c r="G107" s="32"/>
      <c r="H107" s="32"/>
      <c r="I107" s="100"/>
      <c r="J107" s="32"/>
      <c r="K107" s="32"/>
      <c r="L107" s="35"/>
      <c r="M107" s="177"/>
      <c r="N107" s="57"/>
      <c r="O107" s="57"/>
      <c r="P107" s="57"/>
      <c r="Q107" s="57"/>
      <c r="R107" s="57"/>
      <c r="S107" s="57"/>
      <c r="T107" s="58"/>
      <c r="AT107" s="14" t="s">
        <v>124</v>
      </c>
      <c r="AU107" s="14" t="s">
        <v>77</v>
      </c>
    </row>
    <row r="108" spans="2:65" s="1" customFormat="1" ht="16.5" customHeight="1">
      <c r="B108" s="31"/>
      <c r="C108" s="163" t="s">
        <v>168</v>
      </c>
      <c r="D108" s="163" t="s">
        <v>118</v>
      </c>
      <c r="E108" s="164" t="s">
        <v>169</v>
      </c>
      <c r="F108" s="165" t="s">
        <v>170</v>
      </c>
      <c r="G108" s="166" t="s">
        <v>146</v>
      </c>
      <c r="H108" s="167">
        <v>3.64</v>
      </c>
      <c r="I108" s="168"/>
      <c r="J108" s="169">
        <f>ROUND(I108*H108,2)</f>
        <v>0</v>
      </c>
      <c r="K108" s="165" t="s">
        <v>1</v>
      </c>
      <c r="L108" s="35"/>
      <c r="M108" s="170" t="s">
        <v>1</v>
      </c>
      <c r="N108" s="171" t="s">
        <v>40</v>
      </c>
      <c r="O108" s="57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AR108" s="14" t="s">
        <v>122</v>
      </c>
      <c r="AT108" s="14" t="s">
        <v>118</v>
      </c>
      <c r="AU108" s="14" t="s">
        <v>77</v>
      </c>
      <c r="AY108" s="14" t="s">
        <v>117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4" t="s">
        <v>77</v>
      </c>
      <c r="BK108" s="174">
        <f>ROUND(I108*H108,2)</f>
        <v>0</v>
      </c>
      <c r="BL108" s="14" t="s">
        <v>122</v>
      </c>
      <c r="BM108" s="14" t="s">
        <v>171</v>
      </c>
    </row>
    <row r="109" spans="2:65" s="1" customFormat="1" ht="48.75">
      <c r="B109" s="31"/>
      <c r="C109" s="32"/>
      <c r="D109" s="175" t="s">
        <v>124</v>
      </c>
      <c r="E109" s="32"/>
      <c r="F109" s="176" t="s">
        <v>172</v>
      </c>
      <c r="G109" s="32"/>
      <c r="H109" s="32"/>
      <c r="I109" s="100"/>
      <c r="J109" s="32"/>
      <c r="K109" s="32"/>
      <c r="L109" s="35"/>
      <c r="M109" s="177"/>
      <c r="N109" s="57"/>
      <c r="O109" s="57"/>
      <c r="P109" s="57"/>
      <c r="Q109" s="57"/>
      <c r="R109" s="57"/>
      <c r="S109" s="57"/>
      <c r="T109" s="58"/>
      <c r="AT109" s="14" t="s">
        <v>124</v>
      </c>
      <c r="AU109" s="14" t="s">
        <v>77</v>
      </c>
    </row>
    <row r="110" spans="2:65" s="9" customFormat="1" ht="25.9" customHeight="1">
      <c r="B110" s="149"/>
      <c r="C110" s="150"/>
      <c r="D110" s="151" t="s">
        <v>68</v>
      </c>
      <c r="E110" s="152" t="s">
        <v>173</v>
      </c>
      <c r="F110" s="152" t="s">
        <v>174</v>
      </c>
      <c r="G110" s="150"/>
      <c r="H110" s="150"/>
      <c r="I110" s="153"/>
      <c r="J110" s="154">
        <f>BK110</f>
        <v>0</v>
      </c>
      <c r="K110" s="150"/>
      <c r="L110" s="155"/>
      <c r="M110" s="156"/>
      <c r="N110" s="157"/>
      <c r="O110" s="157"/>
      <c r="P110" s="158">
        <f>SUM(P111:P112)</f>
        <v>0</v>
      </c>
      <c r="Q110" s="157"/>
      <c r="R110" s="158">
        <f>SUM(R111:R112)</f>
        <v>0</v>
      </c>
      <c r="S110" s="157"/>
      <c r="T110" s="159">
        <f>SUM(T111:T112)</f>
        <v>0</v>
      </c>
      <c r="AR110" s="160" t="s">
        <v>79</v>
      </c>
      <c r="AT110" s="161" t="s">
        <v>68</v>
      </c>
      <c r="AU110" s="161" t="s">
        <v>69</v>
      </c>
      <c r="AY110" s="160" t="s">
        <v>117</v>
      </c>
      <c r="BK110" s="162">
        <f>SUM(BK111:BK112)</f>
        <v>0</v>
      </c>
    </row>
    <row r="111" spans="2:65" s="1" customFormat="1" ht="16.5" customHeight="1">
      <c r="B111" s="31"/>
      <c r="C111" s="163" t="s">
        <v>152</v>
      </c>
      <c r="D111" s="163" t="s">
        <v>118</v>
      </c>
      <c r="E111" s="164" t="s">
        <v>175</v>
      </c>
      <c r="F111" s="165" t="s">
        <v>176</v>
      </c>
      <c r="G111" s="166" t="s">
        <v>177</v>
      </c>
      <c r="H111" s="167">
        <v>13</v>
      </c>
      <c r="I111" s="168"/>
      <c r="J111" s="169">
        <f>ROUND(I111*H111,2)</f>
        <v>0</v>
      </c>
      <c r="K111" s="165" t="s">
        <v>1</v>
      </c>
      <c r="L111" s="35"/>
      <c r="M111" s="170" t="s">
        <v>1</v>
      </c>
      <c r="N111" s="171" t="s">
        <v>40</v>
      </c>
      <c r="O111" s="57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4" t="s">
        <v>166</v>
      </c>
      <c r="AT111" s="14" t="s">
        <v>118</v>
      </c>
      <c r="AU111" s="14" t="s">
        <v>77</v>
      </c>
      <c r="AY111" s="14" t="s">
        <v>117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4" t="s">
        <v>77</v>
      </c>
      <c r="BK111" s="174">
        <f>ROUND(I111*H111,2)</f>
        <v>0</v>
      </c>
      <c r="BL111" s="14" t="s">
        <v>166</v>
      </c>
      <c r="BM111" s="14" t="s">
        <v>178</v>
      </c>
    </row>
    <row r="112" spans="2:65" s="1" customFormat="1" ht="29.25">
      <c r="B112" s="31"/>
      <c r="C112" s="32"/>
      <c r="D112" s="175" t="s">
        <v>124</v>
      </c>
      <c r="E112" s="32"/>
      <c r="F112" s="176" t="s">
        <v>179</v>
      </c>
      <c r="G112" s="32"/>
      <c r="H112" s="32"/>
      <c r="I112" s="100"/>
      <c r="J112" s="32"/>
      <c r="K112" s="32"/>
      <c r="L112" s="35"/>
      <c r="M112" s="177"/>
      <c r="N112" s="57"/>
      <c r="O112" s="57"/>
      <c r="P112" s="57"/>
      <c r="Q112" s="57"/>
      <c r="R112" s="57"/>
      <c r="S112" s="57"/>
      <c r="T112" s="58"/>
      <c r="AT112" s="14" t="s">
        <v>124</v>
      </c>
      <c r="AU112" s="14" t="s">
        <v>77</v>
      </c>
    </row>
    <row r="113" spans="2:65" s="9" customFormat="1" ht="25.9" customHeight="1">
      <c r="B113" s="149"/>
      <c r="C113" s="150"/>
      <c r="D113" s="151" t="s">
        <v>68</v>
      </c>
      <c r="E113" s="152" t="s">
        <v>180</v>
      </c>
      <c r="F113" s="152" t="s">
        <v>181</v>
      </c>
      <c r="G113" s="150"/>
      <c r="H113" s="150"/>
      <c r="I113" s="153"/>
      <c r="J113" s="154">
        <f>BK113</f>
        <v>0</v>
      </c>
      <c r="K113" s="150"/>
      <c r="L113" s="155"/>
      <c r="M113" s="156"/>
      <c r="N113" s="157"/>
      <c r="O113" s="157"/>
      <c r="P113" s="158">
        <f>SUM(P114:P143)</f>
        <v>0</v>
      </c>
      <c r="Q113" s="157"/>
      <c r="R113" s="158">
        <f>SUM(R114:R143)</f>
        <v>0</v>
      </c>
      <c r="S113" s="157"/>
      <c r="T113" s="159">
        <f>SUM(T114:T143)</f>
        <v>0</v>
      </c>
      <c r="AR113" s="160" t="s">
        <v>79</v>
      </c>
      <c r="AT113" s="161" t="s">
        <v>68</v>
      </c>
      <c r="AU113" s="161" t="s">
        <v>69</v>
      </c>
      <c r="AY113" s="160" t="s">
        <v>117</v>
      </c>
      <c r="BK113" s="162">
        <f>SUM(BK114:BK143)</f>
        <v>0</v>
      </c>
    </row>
    <row r="114" spans="2:65" s="1" customFormat="1" ht="16.5" customHeight="1">
      <c r="B114" s="31"/>
      <c r="C114" s="163" t="s">
        <v>182</v>
      </c>
      <c r="D114" s="163" t="s">
        <v>118</v>
      </c>
      <c r="E114" s="164" t="s">
        <v>183</v>
      </c>
      <c r="F114" s="165" t="s">
        <v>184</v>
      </c>
      <c r="G114" s="166" t="s">
        <v>121</v>
      </c>
      <c r="H114" s="167">
        <v>118.8</v>
      </c>
      <c r="I114" s="168"/>
      <c r="J114" s="169">
        <f>ROUND(I114*H114,2)</f>
        <v>0</v>
      </c>
      <c r="K114" s="165" t="s">
        <v>1</v>
      </c>
      <c r="L114" s="35"/>
      <c r="M114" s="170" t="s">
        <v>1</v>
      </c>
      <c r="N114" s="171" t="s">
        <v>40</v>
      </c>
      <c r="O114" s="57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4" t="s">
        <v>166</v>
      </c>
      <c r="AT114" s="14" t="s">
        <v>118</v>
      </c>
      <c r="AU114" s="14" t="s">
        <v>77</v>
      </c>
      <c r="AY114" s="14" t="s">
        <v>117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4" t="s">
        <v>77</v>
      </c>
      <c r="BK114" s="174">
        <f>ROUND(I114*H114,2)</f>
        <v>0</v>
      </c>
      <c r="BL114" s="14" t="s">
        <v>166</v>
      </c>
      <c r="BM114" s="14" t="s">
        <v>185</v>
      </c>
    </row>
    <row r="115" spans="2:65" s="1" customFormat="1" ht="39">
      <c r="B115" s="31"/>
      <c r="C115" s="32"/>
      <c r="D115" s="175" t="s">
        <v>124</v>
      </c>
      <c r="E115" s="32"/>
      <c r="F115" s="176" t="s">
        <v>186</v>
      </c>
      <c r="G115" s="32"/>
      <c r="H115" s="32"/>
      <c r="I115" s="100"/>
      <c r="J115" s="32"/>
      <c r="K115" s="32"/>
      <c r="L115" s="35"/>
      <c r="M115" s="177"/>
      <c r="N115" s="57"/>
      <c r="O115" s="57"/>
      <c r="P115" s="57"/>
      <c r="Q115" s="57"/>
      <c r="R115" s="57"/>
      <c r="S115" s="57"/>
      <c r="T115" s="58"/>
      <c r="AT115" s="14" t="s">
        <v>124</v>
      </c>
      <c r="AU115" s="14" t="s">
        <v>77</v>
      </c>
    </row>
    <row r="116" spans="2:65" s="1" customFormat="1" ht="16.5" customHeight="1">
      <c r="B116" s="31"/>
      <c r="C116" s="163" t="s">
        <v>156</v>
      </c>
      <c r="D116" s="163" t="s">
        <v>118</v>
      </c>
      <c r="E116" s="164" t="s">
        <v>187</v>
      </c>
      <c r="F116" s="165" t="s">
        <v>188</v>
      </c>
      <c r="G116" s="166" t="s">
        <v>189</v>
      </c>
      <c r="H116" s="167">
        <v>66.900000000000006</v>
      </c>
      <c r="I116" s="168"/>
      <c r="J116" s="169">
        <f>ROUND(I116*H116,2)</f>
        <v>0</v>
      </c>
      <c r="K116" s="165" t="s">
        <v>1</v>
      </c>
      <c r="L116" s="35"/>
      <c r="M116" s="170" t="s">
        <v>1</v>
      </c>
      <c r="N116" s="171" t="s">
        <v>40</v>
      </c>
      <c r="O116" s="57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4" t="s">
        <v>166</v>
      </c>
      <c r="AT116" s="14" t="s">
        <v>118</v>
      </c>
      <c r="AU116" s="14" t="s">
        <v>77</v>
      </c>
      <c r="AY116" s="14" t="s">
        <v>117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4" t="s">
        <v>77</v>
      </c>
      <c r="BK116" s="174">
        <f>ROUND(I116*H116,2)</f>
        <v>0</v>
      </c>
      <c r="BL116" s="14" t="s">
        <v>166</v>
      </c>
      <c r="BM116" s="14" t="s">
        <v>190</v>
      </c>
    </row>
    <row r="117" spans="2:65" s="1" customFormat="1" ht="19.5">
      <c r="B117" s="31"/>
      <c r="C117" s="32"/>
      <c r="D117" s="175" t="s">
        <v>124</v>
      </c>
      <c r="E117" s="32"/>
      <c r="F117" s="176" t="s">
        <v>191</v>
      </c>
      <c r="G117" s="32"/>
      <c r="H117" s="32"/>
      <c r="I117" s="100"/>
      <c r="J117" s="32"/>
      <c r="K117" s="32"/>
      <c r="L117" s="35"/>
      <c r="M117" s="177"/>
      <c r="N117" s="57"/>
      <c r="O117" s="57"/>
      <c r="P117" s="57"/>
      <c r="Q117" s="57"/>
      <c r="R117" s="57"/>
      <c r="S117" s="57"/>
      <c r="T117" s="58"/>
      <c r="AT117" s="14" t="s">
        <v>124</v>
      </c>
      <c r="AU117" s="14" t="s">
        <v>77</v>
      </c>
    </row>
    <row r="118" spans="2:65" s="10" customFormat="1">
      <c r="B118" s="178"/>
      <c r="C118" s="179"/>
      <c r="D118" s="175" t="s">
        <v>126</v>
      </c>
      <c r="E118" s="180" t="s">
        <v>1</v>
      </c>
      <c r="F118" s="181" t="s">
        <v>267</v>
      </c>
      <c r="G118" s="179"/>
      <c r="H118" s="182">
        <v>78.599999999999994</v>
      </c>
      <c r="I118" s="183"/>
      <c r="J118" s="179"/>
      <c r="K118" s="179"/>
      <c r="L118" s="184"/>
      <c r="M118" s="185"/>
      <c r="N118" s="186"/>
      <c r="O118" s="186"/>
      <c r="P118" s="186"/>
      <c r="Q118" s="186"/>
      <c r="R118" s="186"/>
      <c r="S118" s="186"/>
      <c r="T118" s="187"/>
      <c r="AT118" s="188" t="s">
        <v>126</v>
      </c>
      <c r="AU118" s="188" t="s">
        <v>77</v>
      </c>
      <c r="AV118" s="10" t="s">
        <v>79</v>
      </c>
      <c r="AW118" s="10" t="s">
        <v>32</v>
      </c>
      <c r="AX118" s="10" t="s">
        <v>69</v>
      </c>
      <c r="AY118" s="188" t="s">
        <v>117</v>
      </c>
    </row>
    <row r="119" spans="2:65" s="10" customFormat="1">
      <c r="B119" s="178"/>
      <c r="C119" s="179"/>
      <c r="D119" s="175" t="s">
        <v>126</v>
      </c>
      <c r="E119" s="180" t="s">
        <v>1</v>
      </c>
      <c r="F119" s="181" t="s">
        <v>193</v>
      </c>
      <c r="G119" s="179"/>
      <c r="H119" s="182">
        <v>-11.7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65" s="11" customFormat="1">
      <c r="B120" s="189"/>
      <c r="C120" s="190"/>
      <c r="D120" s="175" t="s">
        <v>126</v>
      </c>
      <c r="E120" s="191" t="s">
        <v>1</v>
      </c>
      <c r="F120" s="192" t="s">
        <v>129</v>
      </c>
      <c r="G120" s="190"/>
      <c r="H120" s="193">
        <v>66.899999999999991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126</v>
      </c>
      <c r="AU120" s="199" t="s">
        <v>77</v>
      </c>
      <c r="AV120" s="11" t="s">
        <v>122</v>
      </c>
      <c r="AW120" s="11" t="s">
        <v>32</v>
      </c>
      <c r="AX120" s="11" t="s">
        <v>77</v>
      </c>
      <c r="AY120" s="199" t="s">
        <v>117</v>
      </c>
    </row>
    <row r="121" spans="2:65" s="1" customFormat="1" ht="16.5" customHeight="1">
      <c r="B121" s="31"/>
      <c r="C121" s="163" t="s">
        <v>196</v>
      </c>
      <c r="D121" s="163" t="s">
        <v>118</v>
      </c>
      <c r="E121" s="164" t="s">
        <v>201</v>
      </c>
      <c r="F121" s="165" t="s">
        <v>202</v>
      </c>
      <c r="G121" s="166" t="s">
        <v>121</v>
      </c>
      <c r="H121" s="167">
        <v>118.8</v>
      </c>
      <c r="I121" s="168"/>
      <c r="J121" s="169">
        <f>ROUND(I121*H121,2)</f>
        <v>0</v>
      </c>
      <c r="K121" s="165" t="s">
        <v>1</v>
      </c>
      <c r="L121" s="35"/>
      <c r="M121" s="170" t="s">
        <v>1</v>
      </c>
      <c r="N121" s="171" t="s">
        <v>40</v>
      </c>
      <c r="O121" s="57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AR121" s="14" t="s">
        <v>166</v>
      </c>
      <c r="AT121" s="14" t="s">
        <v>118</v>
      </c>
      <c r="AU121" s="14" t="s">
        <v>77</v>
      </c>
      <c r="AY121" s="14" t="s">
        <v>117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4" t="s">
        <v>77</v>
      </c>
      <c r="BK121" s="174">
        <f>ROUND(I121*H121,2)</f>
        <v>0</v>
      </c>
      <c r="BL121" s="14" t="s">
        <v>166</v>
      </c>
      <c r="BM121" s="14" t="s">
        <v>199</v>
      </c>
    </row>
    <row r="122" spans="2:65" s="1" customFormat="1" ht="48.75">
      <c r="B122" s="31"/>
      <c r="C122" s="32"/>
      <c r="D122" s="175" t="s">
        <v>124</v>
      </c>
      <c r="E122" s="32"/>
      <c r="F122" s="176" t="s">
        <v>204</v>
      </c>
      <c r="G122" s="32"/>
      <c r="H122" s="32"/>
      <c r="I122" s="100"/>
      <c r="J122" s="32"/>
      <c r="K122" s="32"/>
      <c r="L122" s="35"/>
      <c r="M122" s="177"/>
      <c r="N122" s="57"/>
      <c r="O122" s="57"/>
      <c r="P122" s="57"/>
      <c r="Q122" s="57"/>
      <c r="R122" s="57"/>
      <c r="S122" s="57"/>
      <c r="T122" s="58"/>
      <c r="AT122" s="14" t="s">
        <v>124</v>
      </c>
      <c r="AU122" s="14" t="s">
        <v>77</v>
      </c>
    </row>
    <row r="123" spans="2:65" s="1" customFormat="1" ht="16.5" customHeight="1">
      <c r="B123" s="31"/>
      <c r="C123" s="163" t="s">
        <v>161</v>
      </c>
      <c r="D123" s="163" t="s">
        <v>118</v>
      </c>
      <c r="E123" s="164" t="s">
        <v>205</v>
      </c>
      <c r="F123" s="165" t="s">
        <v>206</v>
      </c>
      <c r="G123" s="166" t="s">
        <v>121</v>
      </c>
      <c r="H123" s="167">
        <v>118.8</v>
      </c>
      <c r="I123" s="168"/>
      <c r="J123" s="169">
        <f>ROUND(I123*H123,2)</f>
        <v>0</v>
      </c>
      <c r="K123" s="165" t="s">
        <v>1</v>
      </c>
      <c r="L123" s="35"/>
      <c r="M123" s="170" t="s">
        <v>1</v>
      </c>
      <c r="N123" s="171" t="s">
        <v>40</v>
      </c>
      <c r="O123" s="57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4" t="s">
        <v>166</v>
      </c>
      <c r="AT123" s="14" t="s">
        <v>118</v>
      </c>
      <c r="AU123" s="14" t="s">
        <v>77</v>
      </c>
      <c r="AY123" s="14" t="s">
        <v>117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4" t="s">
        <v>77</v>
      </c>
      <c r="BK123" s="174">
        <f>ROUND(I123*H123,2)</f>
        <v>0</v>
      </c>
      <c r="BL123" s="14" t="s">
        <v>166</v>
      </c>
      <c r="BM123" s="14" t="s">
        <v>203</v>
      </c>
    </row>
    <row r="124" spans="2:65" s="1" customFormat="1" ht="29.25">
      <c r="B124" s="31"/>
      <c r="C124" s="32"/>
      <c r="D124" s="175" t="s">
        <v>124</v>
      </c>
      <c r="E124" s="32"/>
      <c r="F124" s="176" t="s">
        <v>208</v>
      </c>
      <c r="G124" s="32"/>
      <c r="H124" s="32"/>
      <c r="I124" s="100"/>
      <c r="J124" s="32"/>
      <c r="K124" s="32"/>
      <c r="L124" s="35"/>
      <c r="M124" s="177"/>
      <c r="N124" s="57"/>
      <c r="O124" s="57"/>
      <c r="P124" s="57"/>
      <c r="Q124" s="57"/>
      <c r="R124" s="57"/>
      <c r="S124" s="57"/>
      <c r="T124" s="58"/>
      <c r="AT124" s="14" t="s">
        <v>124</v>
      </c>
      <c r="AU124" s="14" t="s">
        <v>77</v>
      </c>
    </row>
    <row r="125" spans="2:65" s="1" customFormat="1" ht="16.5" customHeight="1">
      <c r="B125" s="31"/>
      <c r="C125" s="163" t="s">
        <v>8</v>
      </c>
      <c r="D125" s="163" t="s">
        <v>118</v>
      </c>
      <c r="E125" s="164" t="s">
        <v>209</v>
      </c>
      <c r="F125" s="165" t="s">
        <v>210</v>
      </c>
      <c r="G125" s="166" t="s">
        <v>121</v>
      </c>
      <c r="H125" s="167">
        <v>118.8</v>
      </c>
      <c r="I125" s="168"/>
      <c r="J125" s="169">
        <f>ROUND(I125*H125,2)</f>
        <v>0</v>
      </c>
      <c r="K125" s="165" t="s">
        <v>1</v>
      </c>
      <c r="L125" s="35"/>
      <c r="M125" s="170" t="s">
        <v>1</v>
      </c>
      <c r="N125" s="171" t="s">
        <v>40</v>
      </c>
      <c r="O125" s="57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4" t="s">
        <v>166</v>
      </c>
      <c r="AT125" s="14" t="s">
        <v>118</v>
      </c>
      <c r="AU125" s="14" t="s">
        <v>77</v>
      </c>
      <c r="AY125" s="14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4" t="s">
        <v>77</v>
      </c>
      <c r="BK125" s="174">
        <f>ROUND(I125*H125,2)</f>
        <v>0</v>
      </c>
      <c r="BL125" s="14" t="s">
        <v>166</v>
      </c>
      <c r="BM125" s="14" t="s">
        <v>207</v>
      </c>
    </row>
    <row r="126" spans="2:65" s="1" customFormat="1" ht="48.75">
      <c r="B126" s="31"/>
      <c r="C126" s="32"/>
      <c r="D126" s="175" t="s">
        <v>124</v>
      </c>
      <c r="E126" s="32"/>
      <c r="F126" s="176" t="s">
        <v>212</v>
      </c>
      <c r="G126" s="32"/>
      <c r="H126" s="32"/>
      <c r="I126" s="100"/>
      <c r="J126" s="32"/>
      <c r="K126" s="32"/>
      <c r="L126" s="35"/>
      <c r="M126" s="177"/>
      <c r="N126" s="57"/>
      <c r="O126" s="57"/>
      <c r="P126" s="57"/>
      <c r="Q126" s="57"/>
      <c r="R126" s="57"/>
      <c r="S126" s="57"/>
      <c r="T126" s="58"/>
      <c r="AT126" s="14" t="s">
        <v>124</v>
      </c>
      <c r="AU126" s="14" t="s">
        <v>77</v>
      </c>
    </row>
    <row r="127" spans="2:65" s="1" customFormat="1" ht="16.5" customHeight="1">
      <c r="B127" s="31"/>
      <c r="C127" s="163" t="s">
        <v>166</v>
      </c>
      <c r="D127" s="163" t="s">
        <v>118</v>
      </c>
      <c r="E127" s="164" t="s">
        <v>214</v>
      </c>
      <c r="F127" s="165" t="s">
        <v>215</v>
      </c>
      <c r="G127" s="166" t="s">
        <v>121</v>
      </c>
      <c r="H127" s="167">
        <v>118.8</v>
      </c>
      <c r="I127" s="168"/>
      <c r="J127" s="169">
        <f>ROUND(I127*H127,2)</f>
        <v>0</v>
      </c>
      <c r="K127" s="165" t="s">
        <v>1</v>
      </c>
      <c r="L127" s="35"/>
      <c r="M127" s="170" t="s">
        <v>1</v>
      </c>
      <c r="N127" s="171" t="s">
        <v>40</v>
      </c>
      <c r="O127" s="57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4" t="s">
        <v>166</v>
      </c>
      <c r="AT127" s="14" t="s">
        <v>118</v>
      </c>
      <c r="AU127" s="14" t="s">
        <v>77</v>
      </c>
      <c r="AY127" s="14" t="s">
        <v>117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4" t="s">
        <v>77</v>
      </c>
      <c r="BK127" s="174">
        <f>ROUND(I127*H127,2)</f>
        <v>0</v>
      </c>
      <c r="BL127" s="14" t="s">
        <v>166</v>
      </c>
      <c r="BM127" s="14" t="s">
        <v>211</v>
      </c>
    </row>
    <row r="128" spans="2:65" s="1" customFormat="1" ht="39">
      <c r="B128" s="31"/>
      <c r="C128" s="32"/>
      <c r="D128" s="175" t="s">
        <v>124</v>
      </c>
      <c r="E128" s="32"/>
      <c r="F128" s="176" t="s">
        <v>217</v>
      </c>
      <c r="G128" s="32"/>
      <c r="H128" s="32"/>
      <c r="I128" s="100"/>
      <c r="J128" s="32"/>
      <c r="K128" s="32"/>
      <c r="L128" s="35"/>
      <c r="M128" s="177"/>
      <c r="N128" s="57"/>
      <c r="O128" s="57"/>
      <c r="P128" s="57"/>
      <c r="Q128" s="57"/>
      <c r="R128" s="57"/>
      <c r="S128" s="57"/>
      <c r="T128" s="58"/>
      <c r="AT128" s="14" t="s">
        <v>124</v>
      </c>
      <c r="AU128" s="14" t="s">
        <v>77</v>
      </c>
    </row>
    <row r="129" spans="2:65" s="1" customFormat="1" ht="16.5" customHeight="1">
      <c r="B129" s="31"/>
      <c r="C129" s="200" t="s">
        <v>213</v>
      </c>
      <c r="D129" s="200" t="s">
        <v>218</v>
      </c>
      <c r="E129" s="201" t="s">
        <v>219</v>
      </c>
      <c r="F129" s="202" t="s">
        <v>220</v>
      </c>
      <c r="G129" s="203" t="s">
        <v>121</v>
      </c>
      <c r="H129" s="204">
        <v>136.62</v>
      </c>
      <c r="I129" s="205"/>
      <c r="J129" s="206">
        <f>ROUND(I129*H129,2)</f>
        <v>0</v>
      </c>
      <c r="K129" s="202" t="s">
        <v>1</v>
      </c>
      <c r="L129" s="207"/>
      <c r="M129" s="208" t="s">
        <v>1</v>
      </c>
      <c r="N129" s="209" t="s">
        <v>40</v>
      </c>
      <c r="O129" s="57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4" t="s">
        <v>211</v>
      </c>
      <c r="AT129" s="14" t="s">
        <v>218</v>
      </c>
      <c r="AU129" s="14" t="s">
        <v>77</v>
      </c>
      <c r="AY129" s="14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4" t="s">
        <v>77</v>
      </c>
      <c r="BK129" s="174">
        <f>ROUND(I129*H129,2)</f>
        <v>0</v>
      </c>
      <c r="BL129" s="14" t="s">
        <v>166</v>
      </c>
      <c r="BM129" s="14" t="s">
        <v>216</v>
      </c>
    </row>
    <row r="130" spans="2:65" s="1" customFormat="1">
      <c r="B130" s="31"/>
      <c r="C130" s="32"/>
      <c r="D130" s="175" t="s">
        <v>124</v>
      </c>
      <c r="E130" s="32"/>
      <c r="F130" s="176" t="s">
        <v>220</v>
      </c>
      <c r="G130" s="32"/>
      <c r="H130" s="32"/>
      <c r="I130" s="100"/>
      <c r="J130" s="32"/>
      <c r="K130" s="32"/>
      <c r="L130" s="35"/>
      <c r="M130" s="177"/>
      <c r="N130" s="57"/>
      <c r="O130" s="57"/>
      <c r="P130" s="57"/>
      <c r="Q130" s="57"/>
      <c r="R130" s="57"/>
      <c r="S130" s="57"/>
      <c r="T130" s="58"/>
      <c r="AT130" s="14" t="s">
        <v>124</v>
      </c>
      <c r="AU130" s="14" t="s">
        <v>77</v>
      </c>
    </row>
    <row r="131" spans="2:65" s="1" customFormat="1" ht="16.5" customHeight="1">
      <c r="B131" s="31"/>
      <c r="C131" s="163" t="s">
        <v>171</v>
      </c>
      <c r="D131" s="163" t="s">
        <v>118</v>
      </c>
      <c r="E131" s="164" t="s">
        <v>223</v>
      </c>
      <c r="F131" s="165" t="s">
        <v>224</v>
      </c>
      <c r="G131" s="166" t="s">
        <v>189</v>
      </c>
      <c r="H131" s="167">
        <v>66.900000000000006</v>
      </c>
      <c r="I131" s="168"/>
      <c r="J131" s="169">
        <f>ROUND(I131*H131,2)</f>
        <v>0</v>
      </c>
      <c r="K131" s="165" t="s">
        <v>1</v>
      </c>
      <c r="L131" s="35"/>
      <c r="M131" s="170" t="s">
        <v>1</v>
      </c>
      <c r="N131" s="171" t="s">
        <v>40</v>
      </c>
      <c r="O131" s="57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4" t="s">
        <v>166</v>
      </c>
      <c r="AT131" s="14" t="s">
        <v>118</v>
      </c>
      <c r="AU131" s="14" t="s">
        <v>77</v>
      </c>
      <c r="AY131" s="14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4" t="s">
        <v>77</v>
      </c>
      <c r="BK131" s="174">
        <f>ROUND(I131*H131,2)</f>
        <v>0</v>
      </c>
      <c r="BL131" s="14" t="s">
        <v>166</v>
      </c>
      <c r="BM131" s="14" t="s">
        <v>221</v>
      </c>
    </row>
    <row r="132" spans="2:65" s="1" customFormat="1" ht="39">
      <c r="B132" s="31"/>
      <c r="C132" s="32"/>
      <c r="D132" s="175" t="s">
        <v>124</v>
      </c>
      <c r="E132" s="32"/>
      <c r="F132" s="176" t="s">
        <v>226</v>
      </c>
      <c r="G132" s="32"/>
      <c r="H132" s="32"/>
      <c r="I132" s="100"/>
      <c r="J132" s="32"/>
      <c r="K132" s="32"/>
      <c r="L132" s="35"/>
      <c r="M132" s="177"/>
      <c r="N132" s="57"/>
      <c r="O132" s="57"/>
      <c r="P132" s="57"/>
      <c r="Q132" s="57"/>
      <c r="R132" s="57"/>
      <c r="S132" s="57"/>
      <c r="T132" s="58"/>
      <c r="AT132" s="14" t="s">
        <v>124</v>
      </c>
      <c r="AU132" s="14" t="s">
        <v>77</v>
      </c>
    </row>
    <row r="133" spans="2:65" s="1" customFormat="1" ht="16.5" customHeight="1">
      <c r="B133" s="31"/>
      <c r="C133" s="200" t="s">
        <v>222</v>
      </c>
      <c r="D133" s="200" t="s">
        <v>218</v>
      </c>
      <c r="E133" s="201" t="s">
        <v>227</v>
      </c>
      <c r="F133" s="202" t="s">
        <v>228</v>
      </c>
      <c r="G133" s="203" t="s">
        <v>189</v>
      </c>
      <c r="H133" s="204">
        <v>76.935000000000002</v>
      </c>
      <c r="I133" s="205"/>
      <c r="J133" s="206">
        <f>ROUND(I133*H133,2)</f>
        <v>0</v>
      </c>
      <c r="K133" s="202" t="s">
        <v>1</v>
      </c>
      <c r="L133" s="207"/>
      <c r="M133" s="208" t="s">
        <v>1</v>
      </c>
      <c r="N133" s="209" t="s">
        <v>40</v>
      </c>
      <c r="O133" s="57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4" t="s">
        <v>211</v>
      </c>
      <c r="AT133" s="14" t="s">
        <v>218</v>
      </c>
      <c r="AU133" s="14" t="s">
        <v>77</v>
      </c>
      <c r="AY133" s="14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4" t="s">
        <v>77</v>
      </c>
      <c r="BK133" s="174">
        <f>ROUND(I133*H133,2)</f>
        <v>0</v>
      </c>
      <c r="BL133" s="14" t="s">
        <v>166</v>
      </c>
      <c r="BM133" s="14" t="s">
        <v>225</v>
      </c>
    </row>
    <row r="134" spans="2:65" s="1" customFormat="1">
      <c r="B134" s="31"/>
      <c r="C134" s="32"/>
      <c r="D134" s="175" t="s">
        <v>124</v>
      </c>
      <c r="E134" s="32"/>
      <c r="F134" s="176" t="s">
        <v>228</v>
      </c>
      <c r="G134" s="32"/>
      <c r="H134" s="32"/>
      <c r="I134" s="100"/>
      <c r="J134" s="32"/>
      <c r="K134" s="32"/>
      <c r="L134" s="35"/>
      <c r="M134" s="177"/>
      <c r="N134" s="57"/>
      <c r="O134" s="57"/>
      <c r="P134" s="57"/>
      <c r="Q134" s="57"/>
      <c r="R134" s="57"/>
      <c r="S134" s="57"/>
      <c r="T134" s="58"/>
      <c r="AT134" s="14" t="s">
        <v>124</v>
      </c>
      <c r="AU134" s="14" t="s">
        <v>77</v>
      </c>
    </row>
    <row r="135" spans="2:65" s="1" customFormat="1" ht="16.5" customHeight="1">
      <c r="B135" s="31"/>
      <c r="C135" s="163" t="s">
        <v>178</v>
      </c>
      <c r="D135" s="163" t="s">
        <v>118</v>
      </c>
      <c r="E135" s="164" t="s">
        <v>238</v>
      </c>
      <c r="F135" s="165" t="s">
        <v>239</v>
      </c>
      <c r="G135" s="166" t="s">
        <v>189</v>
      </c>
      <c r="H135" s="167">
        <v>12.9</v>
      </c>
      <c r="I135" s="168"/>
      <c r="J135" s="169">
        <f>ROUND(I135*H135,2)</f>
        <v>0</v>
      </c>
      <c r="K135" s="165" t="s">
        <v>1</v>
      </c>
      <c r="L135" s="35"/>
      <c r="M135" s="170" t="s">
        <v>1</v>
      </c>
      <c r="N135" s="171" t="s">
        <v>40</v>
      </c>
      <c r="O135" s="57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4" t="s">
        <v>166</v>
      </c>
      <c r="AT135" s="14" t="s">
        <v>118</v>
      </c>
      <c r="AU135" s="14" t="s">
        <v>77</v>
      </c>
      <c r="AY135" s="14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4" t="s">
        <v>77</v>
      </c>
      <c r="BK135" s="174">
        <f>ROUND(I135*H135,2)</f>
        <v>0</v>
      </c>
      <c r="BL135" s="14" t="s">
        <v>166</v>
      </c>
      <c r="BM135" s="14" t="s">
        <v>229</v>
      </c>
    </row>
    <row r="136" spans="2:65" s="1" customFormat="1" ht="29.25">
      <c r="B136" s="31"/>
      <c r="C136" s="32"/>
      <c r="D136" s="175" t="s">
        <v>124</v>
      </c>
      <c r="E136" s="32"/>
      <c r="F136" s="176" t="s">
        <v>241</v>
      </c>
      <c r="G136" s="32"/>
      <c r="H136" s="32"/>
      <c r="I136" s="100"/>
      <c r="J136" s="32"/>
      <c r="K136" s="32"/>
      <c r="L136" s="35"/>
      <c r="M136" s="177"/>
      <c r="N136" s="57"/>
      <c r="O136" s="57"/>
      <c r="P136" s="57"/>
      <c r="Q136" s="57"/>
      <c r="R136" s="57"/>
      <c r="S136" s="57"/>
      <c r="T136" s="58"/>
      <c r="AT136" s="14" t="s">
        <v>124</v>
      </c>
      <c r="AU136" s="14" t="s">
        <v>77</v>
      </c>
    </row>
    <row r="137" spans="2:65" s="10" customFormat="1">
      <c r="B137" s="178"/>
      <c r="C137" s="179"/>
      <c r="D137" s="175" t="s">
        <v>126</v>
      </c>
      <c r="E137" s="180" t="s">
        <v>1</v>
      </c>
      <c r="F137" s="181" t="s">
        <v>242</v>
      </c>
      <c r="G137" s="179"/>
      <c r="H137" s="182">
        <v>11.7</v>
      </c>
      <c r="I137" s="183"/>
      <c r="J137" s="179"/>
      <c r="K137" s="179"/>
      <c r="L137" s="184"/>
      <c r="M137" s="185"/>
      <c r="N137" s="186"/>
      <c r="O137" s="186"/>
      <c r="P137" s="186"/>
      <c r="Q137" s="186"/>
      <c r="R137" s="186"/>
      <c r="S137" s="186"/>
      <c r="T137" s="187"/>
      <c r="AT137" s="188" t="s">
        <v>126</v>
      </c>
      <c r="AU137" s="188" t="s">
        <v>77</v>
      </c>
      <c r="AV137" s="10" t="s">
        <v>79</v>
      </c>
      <c r="AW137" s="10" t="s">
        <v>32</v>
      </c>
      <c r="AX137" s="10" t="s">
        <v>69</v>
      </c>
      <c r="AY137" s="188" t="s">
        <v>117</v>
      </c>
    </row>
    <row r="138" spans="2:65" s="10" customFormat="1">
      <c r="B138" s="178"/>
      <c r="C138" s="179"/>
      <c r="D138" s="175" t="s">
        <v>126</v>
      </c>
      <c r="E138" s="180" t="s">
        <v>1</v>
      </c>
      <c r="F138" s="181" t="s">
        <v>268</v>
      </c>
      <c r="G138" s="179"/>
      <c r="H138" s="182">
        <v>1.2</v>
      </c>
      <c r="I138" s="183"/>
      <c r="J138" s="179"/>
      <c r="K138" s="179"/>
      <c r="L138" s="184"/>
      <c r="M138" s="185"/>
      <c r="N138" s="186"/>
      <c r="O138" s="186"/>
      <c r="P138" s="186"/>
      <c r="Q138" s="186"/>
      <c r="R138" s="186"/>
      <c r="S138" s="186"/>
      <c r="T138" s="187"/>
      <c r="AT138" s="188" t="s">
        <v>126</v>
      </c>
      <c r="AU138" s="188" t="s">
        <v>77</v>
      </c>
      <c r="AV138" s="10" t="s">
        <v>79</v>
      </c>
      <c r="AW138" s="10" t="s">
        <v>32</v>
      </c>
      <c r="AX138" s="10" t="s">
        <v>69</v>
      </c>
      <c r="AY138" s="188" t="s">
        <v>117</v>
      </c>
    </row>
    <row r="139" spans="2:65" s="11" customFormat="1">
      <c r="B139" s="189"/>
      <c r="C139" s="190"/>
      <c r="D139" s="175" t="s">
        <v>126</v>
      </c>
      <c r="E139" s="191" t="s">
        <v>1</v>
      </c>
      <c r="F139" s="192" t="s">
        <v>129</v>
      </c>
      <c r="G139" s="190"/>
      <c r="H139" s="193">
        <v>12.899999999999999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126</v>
      </c>
      <c r="AU139" s="199" t="s">
        <v>77</v>
      </c>
      <c r="AV139" s="11" t="s">
        <v>122</v>
      </c>
      <c r="AW139" s="11" t="s">
        <v>32</v>
      </c>
      <c r="AX139" s="11" t="s">
        <v>77</v>
      </c>
      <c r="AY139" s="199" t="s">
        <v>117</v>
      </c>
    </row>
    <row r="140" spans="2:65" s="1" customFormat="1" ht="16.5" customHeight="1">
      <c r="B140" s="31"/>
      <c r="C140" s="200" t="s">
        <v>7</v>
      </c>
      <c r="D140" s="200" t="s">
        <v>218</v>
      </c>
      <c r="E140" s="201" t="s">
        <v>245</v>
      </c>
      <c r="F140" s="202" t="s">
        <v>246</v>
      </c>
      <c r="G140" s="203" t="s">
        <v>189</v>
      </c>
      <c r="H140" s="204">
        <v>12.9</v>
      </c>
      <c r="I140" s="205"/>
      <c r="J140" s="206">
        <f>ROUND(I140*H140,2)</f>
        <v>0</v>
      </c>
      <c r="K140" s="202" t="s">
        <v>1</v>
      </c>
      <c r="L140" s="207"/>
      <c r="M140" s="208" t="s">
        <v>1</v>
      </c>
      <c r="N140" s="209" t="s">
        <v>40</v>
      </c>
      <c r="O140" s="57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AR140" s="14" t="s">
        <v>211</v>
      </c>
      <c r="AT140" s="14" t="s">
        <v>218</v>
      </c>
      <c r="AU140" s="14" t="s">
        <v>77</v>
      </c>
      <c r="AY140" s="14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4" t="s">
        <v>77</v>
      </c>
      <c r="BK140" s="174">
        <f>ROUND(I140*H140,2)</f>
        <v>0</v>
      </c>
      <c r="BL140" s="14" t="s">
        <v>166</v>
      </c>
      <c r="BM140" s="14" t="s">
        <v>232</v>
      </c>
    </row>
    <row r="141" spans="2:65" s="1" customFormat="1">
      <c r="B141" s="31"/>
      <c r="C141" s="32"/>
      <c r="D141" s="175" t="s">
        <v>124</v>
      </c>
      <c r="E141" s="32"/>
      <c r="F141" s="176" t="s">
        <v>246</v>
      </c>
      <c r="G141" s="32"/>
      <c r="H141" s="32"/>
      <c r="I141" s="100"/>
      <c r="J141" s="32"/>
      <c r="K141" s="32"/>
      <c r="L141" s="35"/>
      <c r="M141" s="177"/>
      <c r="N141" s="57"/>
      <c r="O141" s="57"/>
      <c r="P141" s="57"/>
      <c r="Q141" s="57"/>
      <c r="R141" s="57"/>
      <c r="S141" s="57"/>
      <c r="T141" s="58"/>
      <c r="AT141" s="14" t="s">
        <v>124</v>
      </c>
      <c r="AU141" s="14" t="s">
        <v>77</v>
      </c>
    </row>
    <row r="142" spans="2:65" s="1" customFormat="1" ht="16.5" customHeight="1">
      <c r="B142" s="31"/>
      <c r="C142" s="163" t="s">
        <v>185</v>
      </c>
      <c r="D142" s="163" t="s">
        <v>118</v>
      </c>
      <c r="E142" s="164" t="s">
        <v>249</v>
      </c>
      <c r="F142" s="165" t="s">
        <v>250</v>
      </c>
      <c r="G142" s="166" t="s">
        <v>251</v>
      </c>
      <c r="H142" s="220"/>
      <c r="I142" s="168"/>
      <c r="J142" s="169">
        <f>ROUND(I142*H142,2)</f>
        <v>0</v>
      </c>
      <c r="K142" s="165" t="s">
        <v>1</v>
      </c>
      <c r="L142" s="35"/>
      <c r="M142" s="170" t="s">
        <v>1</v>
      </c>
      <c r="N142" s="171" t="s">
        <v>40</v>
      </c>
      <c r="O142" s="57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4" t="s">
        <v>166</v>
      </c>
      <c r="AT142" s="14" t="s">
        <v>118</v>
      </c>
      <c r="AU142" s="14" t="s">
        <v>77</v>
      </c>
      <c r="AY142" s="14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4" t="s">
        <v>77</v>
      </c>
      <c r="BK142" s="174">
        <f>ROUND(I142*H142,2)</f>
        <v>0</v>
      </c>
      <c r="BL142" s="14" t="s">
        <v>166</v>
      </c>
      <c r="BM142" s="14" t="s">
        <v>236</v>
      </c>
    </row>
    <row r="143" spans="2:65" s="1" customFormat="1" ht="48.75">
      <c r="B143" s="31"/>
      <c r="C143" s="32"/>
      <c r="D143" s="175" t="s">
        <v>124</v>
      </c>
      <c r="E143" s="32"/>
      <c r="F143" s="176" t="s">
        <v>253</v>
      </c>
      <c r="G143" s="32"/>
      <c r="H143" s="32"/>
      <c r="I143" s="100"/>
      <c r="J143" s="32"/>
      <c r="K143" s="32"/>
      <c r="L143" s="35"/>
      <c r="M143" s="221"/>
      <c r="N143" s="222"/>
      <c r="O143" s="222"/>
      <c r="P143" s="222"/>
      <c r="Q143" s="222"/>
      <c r="R143" s="222"/>
      <c r="S143" s="222"/>
      <c r="T143" s="223"/>
      <c r="AT143" s="14" t="s">
        <v>124</v>
      </c>
      <c r="AU143" s="14" t="s">
        <v>77</v>
      </c>
    </row>
    <row r="144" spans="2:65" s="1" customFormat="1" ht="6.95" customHeight="1">
      <c r="B144" s="43"/>
      <c r="C144" s="44"/>
      <c r="D144" s="44"/>
      <c r="E144" s="44"/>
      <c r="F144" s="44"/>
      <c r="G144" s="44"/>
      <c r="H144" s="44"/>
      <c r="I144" s="122"/>
      <c r="J144" s="44"/>
      <c r="K144" s="44"/>
      <c r="L144" s="35"/>
    </row>
  </sheetData>
  <sheetProtection algorithmName="SHA-512" hashValue="M6IZ+LUVKExilpjDkK43zt8X8JR8109x3ndUkOqCTfuAcxI63mb0tHR8eJKf9mL6CBoYSnA/aodc7SMzy/H/EQ==" saltValue="00laBbTWDB0986F/NlwOnA==" spinCount="100000" sheet="1" objects="1" scenarios="1" formatColumns="0" formatRows="0" autoFilter="0"/>
  <autoFilter ref="C83:K14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/>
    <hyperlink ref="J55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4"/>
  <sheetViews>
    <sheetView showGridLines="0" workbookViewId="0">
      <selection activeCell="F85" sqref="F8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88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46" s="1" customFormat="1" ht="12" customHeight="1">
      <c r="B8" s="35"/>
      <c r="D8" s="99" t="s">
        <v>90</v>
      </c>
      <c r="I8" s="100"/>
      <c r="L8" s="35"/>
    </row>
    <row r="9" spans="2:46" s="1" customFormat="1" ht="36.950000000000003" customHeight="1">
      <c r="B9" s="35"/>
      <c r="E9" s="272" t="s">
        <v>269</v>
      </c>
      <c r="F9" s="273"/>
      <c r="G9" s="273"/>
      <c r="H9" s="273"/>
      <c r="I9" s="100"/>
      <c r="L9" s="35"/>
    </row>
    <row r="10" spans="2:46" s="1" customFormat="1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46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46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ROUND(J82,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ROUND((SUM(BE82:BE93)),  2)</f>
        <v>0</v>
      </c>
      <c r="I33" s="111">
        <v>0.21</v>
      </c>
      <c r="J33" s="110">
        <f>ROUND(((SUM(BE82:BE93))*I33),  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ROUND((SUM(BF82:BF93)),  2)</f>
        <v>0</v>
      </c>
      <c r="I34" s="111">
        <v>0.15</v>
      </c>
      <c r="J34" s="110">
        <f>ROUND(((SUM(BF82:BF93))*I34),  2)</f>
        <v>0</v>
      </c>
      <c r="L34" s="35"/>
    </row>
    <row r="35" spans="2:12" s="1" customFormat="1" ht="14.45" hidden="1" customHeight="1">
      <c r="B35" s="35"/>
      <c r="E35" s="99" t="s">
        <v>42</v>
      </c>
      <c r="F35" s="110">
        <f>ROUND((SUM(BG82:BG93)),  2)</f>
        <v>0</v>
      </c>
      <c r="I35" s="111">
        <v>0.21</v>
      </c>
      <c r="J35" s="110">
        <f>0</f>
        <v>0</v>
      </c>
      <c r="L35" s="35"/>
    </row>
    <row r="36" spans="2:12" s="1" customFormat="1" ht="14.45" hidden="1" customHeight="1">
      <c r="B36" s="35"/>
      <c r="E36" s="99" t="s">
        <v>43</v>
      </c>
      <c r="F36" s="110">
        <f>ROUND((SUM(BH82:BH93)),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44</v>
      </c>
      <c r="F37" s="110">
        <f>ROUND((SUM(BI82:BI93)),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47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252" t="str">
        <f>E9</f>
        <v>04 - VRN</v>
      </c>
      <c r="F50" s="251"/>
      <c r="G50" s="251"/>
      <c r="H50" s="251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J82</f>
        <v>0</v>
      </c>
      <c r="K59" s="32"/>
      <c r="L59" s="35"/>
      <c r="AU59" s="14" t="s">
        <v>96</v>
      </c>
    </row>
    <row r="60" spans="2:47" s="7" customFormat="1" ht="24.95" customHeight="1">
      <c r="B60" s="131"/>
      <c r="C60" s="132"/>
      <c r="D60" s="133" t="s">
        <v>270</v>
      </c>
      <c r="E60" s="134"/>
      <c r="F60" s="134"/>
      <c r="G60" s="134"/>
      <c r="H60" s="134"/>
      <c r="I60" s="135"/>
      <c r="J60" s="136">
        <f>J83</f>
        <v>0</v>
      </c>
      <c r="K60" s="132"/>
      <c r="L60" s="137"/>
    </row>
    <row r="61" spans="2:47" s="7" customFormat="1" ht="24.95" customHeight="1">
      <c r="B61" s="131"/>
      <c r="C61" s="132"/>
      <c r="D61" s="133" t="s">
        <v>271</v>
      </c>
      <c r="E61" s="134"/>
      <c r="F61" s="134"/>
      <c r="G61" s="134"/>
      <c r="H61" s="134"/>
      <c r="I61" s="135"/>
      <c r="J61" s="136">
        <f>J88</f>
        <v>0</v>
      </c>
      <c r="K61" s="132"/>
      <c r="L61" s="137"/>
    </row>
    <row r="62" spans="2:47" s="7" customFormat="1" ht="24.95" customHeight="1">
      <c r="B62" s="131"/>
      <c r="C62" s="132"/>
      <c r="D62" s="133" t="s">
        <v>272</v>
      </c>
      <c r="E62" s="134"/>
      <c r="F62" s="134"/>
      <c r="G62" s="134"/>
      <c r="H62" s="134"/>
      <c r="I62" s="135"/>
      <c r="J62" s="136">
        <f>J91</f>
        <v>0</v>
      </c>
      <c r="K62" s="132"/>
      <c r="L62" s="137"/>
    </row>
    <row r="63" spans="2:47" s="1" customFormat="1" ht="21.75" customHeight="1">
      <c r="B63" s="31"/>
      <c r="C63" s="32"/>
      <c r="D63" s="32"/>
      <c r="E63" s="32"/>
      <c r="F63" s="32"/>
      <c r="G63" s="32"/>
      <c r="H63" s="32"/>
      <c r="I63" s="100"/>
      <c r="J63" s="32"/>
      <c r="K63" s="32"/>
      <c r="L63" s="35"/>
    </row>
    <row r="64" spans="2:47" s="1" customFormat="1" ht="6.95" customHeight="1">
      <c r="B64" s="43"/>
      <c r="C64" s="44"/>
      <c r="D64" s="44"/>
      <c r="E64" s="44"/>
      <c r="F64" s="44"/>
      <c r="G64" s="44"/>
      <c r="H64" s="44"/>
      <c r="I64" s="122"/>
      <c r="J64" s="44"/>
      <c r="K64" s="44"/>
      <c r="L64" s="35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25"/>
      <c r="J68" s="46"/>
      <c r="K68" s="46"/>
      <c r="L68" s="35"/>
    </row>
    <row r="69" spans="2:12" s="1" customFormat="1" ht="24.95" customHeight="1">
      <c r="B69" s="31"/>
      <c r="C69" s="20" t="s">
        <v>102</v>
      </c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6.95" customHeight="1">
      <c r="B70" s="31"/>
      <c r="C70" s="32"/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12" customHeight="1">
      <c r="B71" s="31"/>
      <c r="C71" s="26" t="s">
        <v>16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6.5" customHeight="1">
      <c r="B72" s="31"/>
      <c r="C72" s="32"/>
      <c r="D72" s="32"/>
      <c r="E72" s="268" t="str">
        <f>E7</f>
        <v>Sokolov, ZŠ Křižíkova 1916 - výměna podlahových krytin</v>
      </c>
      <c r="F72" s="269"/>
      <c r="G72" s="269"/>
      <c r="H72" s="269"/>
      <c r="I72" s="100"/>
      <c r="J72" s="32"/>
      <c r="K72" s="32"/>
      <c r="L72" s="35"/>
    </row>
    <row r="73" spans="2:12" s="1" customFormat="1" ht="12" customHeight="1">
      <c r="B73" s="31"/>
      <c r="C73" s="26" t="s">
        <v>90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52" t="str">
        <f>E9</f>
        <v>04 - VRN</v>
      </c>
      <c r="F74" s="251"/>
      <c r="G74" s="251"/>
      <c r="H74" s="251"/>
      <c r="I74" s="100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2" customHeight="1">
      <c r="B76" s="31"/>
      <c r="C76" s="26" t="s">
        <v>20</v>
      </c>
      <c r="D76" s="32"/>
      <c r="E76" s="32"/>
      <c r="F76" s="24" t="str">
        <f>F12</f>
        <v xml:space="preserve"> </v>
      </c>
      <c r="G76" s="32"/>
      <c r="H76" s="32"/>
      <c r="I76" s="101" t="s">
        <v>22</v>
      </c>
      <c r="J76" s="52" t="str">
        <f>IF(J12="","",J12)</f>
        <v>7. 12. 2018</v>
      </c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3.7" customHeight="1">
      <c r="B78" s="31"/>
      <c r="C78" s="26" t="s">
        <v>24</v>
      </c>
      <c r="D78" s="32"/>
      <c r="E78" s="32"/>
      <c r="F78" s="24" t="str">
        <f>E15</f>
        <v>Město Sokolov</v>
      </c>
      <c r="G78" s="32"/>
      <c r="H78" s="32"/>
      <c r="I78" s="101" t="s">
        <v>30</v>
      </c>
      <c r="J78" s="29" t="str">
        <f>E21</f>
        <v xml:space="preserve"> </v>
      </c>
      <c r="K78" s="32"/>
      <c r="L78" s="35"/>
    </row>
    <row r="79" spans="2:12" s="1" customFormat="1" ht="13.7" customHeight="1">
      <c r="B79" s="31"/>
      <c r="C79" s="26" t="s">
        <v>28</v>
      </c>
      <c r="D79" s="32"/>
      <c r="E79" s="32"/>
      <c r="F79" s="24" t="str">
        <f>IF(E18="","",E18)</f>
        <v>Vyplň údaj</v>
      </c>
      <c r="G79" s="32"/>
      <c r="H79" s="32"/>
      <c r="I79" s="101" t="s">
        <v>33</v>
      </c>
      <c r="J79" s="29" t="str">
        <f>E24</f>
        <v>www.stavebnikalkulace.cz</v>
      </c>
      <c r="K79" s="32"/>
      <c r="L79" s="35"/>
    </row>
    <row r="80" spans="2:12" s="1" customFormat="1" ht="10.35" customHeight="1">
      <c r="B80" s="31"/>
      <c r="C80" s="32"/>
      <c r="D80" s="32"/>
      <c r="E80" s="32"/>
      <c r="F80" s="32"/>
      <c r="G80" s="32"/>
      <c r="H80" s="32"/>
      <c r="I80" s="100"/>
      <c r="J80" s="32"/>
      <c r="K80" s="32"/>
      <c r="L80" s="35"/>
    </row>
    <row r="81" spans="2:65" s="8" customFormat="1" ht="29.25" customHeight="1">
      <c r="B81" s="138"/>
      <c r="C81" s="139" t="s">
        <v>103</v>
      </c>
      <c r="D81" s="140" t="s">
        <v>54</v>
      </c>
      <c r="E81" s="140" t="s">
        <v>50</v>
      </c>
      <c r="F81" s="140" t="s">
        <v>51</v>
      </c>
      <c r="G81" s="140" t="s">
        <v>104</v>
      </c>
      <c r="H81" s="140" t="s">
        <v>105</v>
      </c>
      <c r="I81" s="141" t="s">
        <v>106</v>
      </c>
      <c r="J81" s="142" t="s">
        <v>94</v>
      </c>
      <c r="K81" s="143" t="s">
        <v>107</v>
      </c>
      <c r="L81" s="144"/>
      <c r="M81" s="61" t="s">
        <v>1</v>
      </c>
      <c r="N81" s="62" t="s">
        <v>39</v>
      </c>
      <c r="O81" s="62" t="s">
        <v>108</v>
      </c>
      <c r="P81" s="62" t="s">
        <v>109</v>
      </c>
      <c r="Q81" s="62" t="s">
        <v>110</v>
      </c>
      <c r="R81" s="62" t="s">
        <v>111</v>
      </c>
      <c r="S81" s="62" t="s">
        <v>112</v>
      </c>
      <c r="T81" s="63" t="s">
        <v>113</v>
      </c>
    </row>
    <row r="82" spans="2:65" s="1" customFormat="1" ht="22.9" customHeight="1">
      <c r="B82" s="31"/>
      <c r="C82" s="68" t="s">
        <v>114</v>
      </c>
      <c r="D82" s="32"/>
      <c r="E82" s="32"/>
      <c r="F82" s="32"/>
      <c r="G82" s="32"/>
      <c r="H82" s="32"/>
      <c r="I82" s="100"/>
      <c r="J82" s="145">
        <f>BK82</f>
        <v>0</v>
      </c>
      <c r="K82" s="32"/>
      <c r="L82" s="35"/>
      <c r="M82" s="64"/>
      <c r="N82" s="65"/>
      <c r="O82" s="65"/>
      <c r="P82" s="146">
        <f>P83+P88+P91</f>
        <v>0</v>
      </c>
      <c r="Q82" s="65"/>
      <c r="R82" s="146">
        <f>R83+R88+R91</f>
        <v>0</v>
      </c>
      <c r="S82" s="65"/>
      <c r="T82" s="147">
        <f>T83+T88+T91</f>
        <v>0</v>
      </c>
      <c r="AT82" s="14" t="s">
        <v>68</v>
      </c>
      <c r="AU82" s="14" t="s">
        <v>96</v>
      </c>
      <c r="BK82" s="148">
        <f>BK83+BK88+BK91</f>
        <v>0</v>
      </c>
    </row>
    <row r="83" spans="2:65" s="9" customFormat="1" ht="25.9" customHeight="1">
      <c r="B83" s="149"/>
      <c r="C83" s="150"/>
      <c r="D83" s="151" t="s">
        <v>68</v>
      </c>
      <c r="E83" s="152" t="s">
        <v>273</v>
      </c>
      <c r="F83" s="152" t="s">
        <v>274</v>
      </c>
      <c r="G83" s="150"/>
      <c r="H83" s="150"/>
      <c r="I83" s="153"/>
      <c r="J83" s="154">
        <f>BK83</f>
        <v>0</v>
      </c>
      <c r="K83" s="150"/>
      <c r="L83" s="155"/>
      <c r="M83" s="156"/>
      <c r="N83" s="157"/>
      <c r="O83" s="157"/>
      <c r="P83" s="158">
        <f>SUM(P84:P87)</f>
        <v>0</v>
      </c>
      <c r="Q83" s="157"/>
      <c r="R83" s="158">
        <f>SUM(R84:R87)</f>
        <v>0</v>
      </c>
      <c r="S83" s="157"/>
      <c r="T83" s="159">
        <f>SUM(T84:T87)</f>
        <v>0</v>
      </c>
      <c r="AR83" s="160" t="s">
        <v>77</v>
      </c>
      <c r="AT83" s="161" t="s">
        <v>68</v>
      </c>
      <c r="AU83" s="161" t="s">
        <v>69</v>
      </c>
      <c r="AY83" s="160" t="s">
        <v>117</v>
      </c>
      <c r="BK83" s="162">
        <f>SUM(BK84:BK87)</f>
        <v>0</v>
      </c>
    </row>
    <row r="84" spans="2:65" s="1" customFormat="1" ht="16.5" customHeight="1">
      <c r="B84" s="31"/>
      <c r="C84" s="163" t="s">
        <v>77</v>
      </c>
      <c r="D84" s="163" t="s">
        <v>118</v>
      </c>
      <c r="E84" s="164" t="s">
        <v>275</v>
      </c>
      <c r="F84" s="165" t="s">
        <v>274</v>
      </c>
      <c r="G84" s="166" t="s">
        <v>276</v>
      </c>
      <c r="H84" s="167">
        <v>1</v>
      </c>
      <c r="I84" s="168"/>
      <c r="J84" s="169">
        <f>ROUND(I84*H84,2)</f>
        <v>0</v>
      </c>
      <c r="K84" s="165" t="s">
        <v>1</v>
      </c>
      <c r="L84" s="35"/>
      <c r="M84" s="170" t="s">
        <v>1</v>
      </c>
      <c r="N84" s="171" t="s">
        <v>40</v>
      </c>
      <c r="O84" s="57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4" t="s">
        <v>122</v>
      </c>
      <c r="AT84" s="14" t="s">
        <v>118</v>
      </c>
      <c r="AU84" s="14" t="s">
        <v>77</v>
      </c>
      <c r="AY84" s="14" t="s">
        <v>117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4" t="s">
        <v>77</v>
      </c>
      <c r="BK84" s="174">
        <f>ROUND(I84*H84,2)</f>
        <v>0</v>
      </c>
      <c r="BL84" s="14" t="s">
        <v>122</v>
      </c>
      <c r="BM84" s="14" t="s">
        <v>79</v>
      </c>
    </row>
    <row r="85" spans="2:65" s="1" customFormat="1" ht="19.5">
      <c r="B85" s="31"/>
      <c r="C85" s="32"/>
      <c r="D85" s="175" t="s">
        <v>124</v>
      </c>
      <c r="E85" s="32"/>
      <c r="F85" s="176" t="s">
        <v>277</v>
      </c>
      <c r="G85" s="32"/>
      <c r="H85" s="32"/>
      <c r="I85" s="100"/>
      <c r="J85" s="32"/>
      <c r="K85" s="32"/>
      <c r="L85" s="35"/>
      <c r="M85" s="177"/>
      <c r="N85" s="57"/>
      <c r="O85" s="57"/>
      <c r="P85" s="57"/>
      <c r="Q85" s="57"/>
      <c r="R85" s="57"/>
      <c r="S85" s="57"/>
      <c r="T85" s="58"/>
      <c r="AT85" s="14" t="s">
        <v>124</v>
      </c>
      <c r="AU85" s="14" t="s">
        <v>77</v>
      </c>
    </row>
    <row r="86" spans="2:65" s="1" customFormat="1" ht="16.5" customHeight="1">
      <c r="B86" s="31"/>
      <c r="C86" s="163" t="s">
        <v>79</v>
      </c>
      <c r="D86" s="163" t="s">
        <v>118</v>
      </c>
      <c r="E86" s="164" t="s">
        <v>278</v>
      </c>
      <c r="F86" s="165" t="s">
        <v>279</v>
      </c>
      <c r="G86" s="166" t="s">
        <v>276</v>
      </c>
      <c r="H86" s="167">
        <v>1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122</v>
      </c>
    </row>
    <row r="87" spans="2:65" s="1" customFormat="1" ht="29.25">
      <c r="B87" s="31"/>
      <c r="C87" s="32"/>
      <c r="D87" s="175" t="s">
        <v>124</v>
      </c>
      <c r="E87" s="32"/>
      <c r="F87" s="176" t="s">
        <v>280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65" s="9" customFormat="1" ht="25.9" customHeight="1">
      <c r="B88" s="149"/>
      <c r="C88" s="150"/>
      <c r="D88" s="151" t="s">
        <v>68</v>
      </c>
      <c r="E88" s="152" t="s">
        <v>281</v>
      </c>
      <c r="F88" s="152" t="s">
        <v>282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SUM(P89:P90)</f>
        <v>0</v>
      </c>
      <c r="Q88" s="157"/>
      <c r="R88" s="158">
        <f>SUM(R89:R90)</f>
        <v>0</v>
      </c>
      <c r="S88" s="157"/>
      <c r="T88" s="159">
        <f>SUM(T89:T90)</f>
        <v>0</v>
      </c>
      <c r="AR88" s="160" t="s">
        <v>77</v>
      </c>
      <c r="AT88" s="161" t="s">
        <v>68</v>
      </c>
      <c r="AU88" s="161" t="s">
        <v>69</v>
      </c>
      <c r="AY88" s="160" t="s">
        <v>117</v>
      </c>
      <c r="BK88" s="162">
        <f>SUM(BK89:BK90)</f>
        <v>0</v>
      </c>
    </row>
    <row r="89" spans="2:65" s="1" customFormat="1" ht="16.5" customHeight="1">
      <c r="B89" s="31"/>
      <c r="C89" s="163" t="s">
        <v>137</v>
      </c>
      <c r="D89" s="163" t="s">
        <v>118</v>
      </c>
      <c r="E89" s="164" t="s">
        <v>283</v>
      </c>
      <c r="F89" s="165" t="s">
        <v>284</v>
      </c>
      <c r="G89" s="166" t="s">
        <v>276</v>
      </c>
      <c r="H89" s="167">
        <v>1</v>
      </c>
      <c r="I89" s="168"/>
      <c r="J89" s="169">
        <f>ROUND(I89*H89,2)</f>
        <v>0</v>
      </c>
      <c r="K89" s="165" t="s">
        <v>1</v>
      </c>
      <c r="L89" s="35"/>
      <c r="M89" s="170" t="s">
        <v>1</v>
      </c>
      <c r="N89" s="171" t="s">
        <v>40</v>
      </c>
      <c r="O89" s="57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4" t="s">
        <v>122</v>
      </c>
      <c r="AT89" s="14" t="s">
        <v>118</v>
      </c>
      <c r="AU89" s="14" t="s">
        <v>77</v>
      </c>
      <c r="AY89" s="14" t="s">
        <v>117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4" t="s">
        <v>77</v>
      </c>
      <c r="BK89" s="174">
        <f>ROUND(I89*H89,2)</f>
        <v>0</v>
      </c>
      <c r="BL89" s="14" t="s">
        <v>122</v>
      </c>
      <c r="BM89" s="14" t="s">
        <v>140</v>
      </c>
    </row>
    <row r="90" spans="2:65" s="1" customFormat="1" ht="29.25">
      <c r="B90" s="31"/>
      <c r="C90" s="32"/>
      <c r="D90" s="175" t="s">
        <v>124</v>
      </c>
      <c r="E90" s="32"/>
      <c r="F90" s="176" t="s">
        <v>285</v>
      </c>
      <c r="G90" s="32"/>
      <c r="H90" s="32"/>
      <c r="I90" s="100"/>
      <c r="J90" s="32"/>
      <c r="K90" s="32"/>
      <c r="L90" s="35"/>
      <c r="M90" s="177"/>
      <c r="N90" s="57"/>
      <c r="O90" s="57"/>
      <c r="P90" s="57"/>
      <c r="Q90" s="57"/>
      <c r="R90" s="57"/>
      <c r="S90" s="57"/>
      <c r="T90" s="58"/>
      <c r="AT90" s="14" t="s">
        <v>124</v>
      </c>
      <c r="AU90" s="14" t="s">
        <v>77</v>
      </c>
    </row>
    <row r="91" spans="2:65" s="9" customFormat="1" ht="25.9" customHeight="1">
      <c r="B91" s="149"/>
      <c r="C91" s="150"/>
      <c r="D91" s="151" t="s">
        <v>68</v>
      </c>
      <c r="E91" s="152" t="s">
        <v>286</v>
      </c>
      <c r="F91" s="152" t="s">
        <v>287</v>
      </c>
      <c r="G91" s="150"/>
      <c r="H91" s="150"/>
      <c r="I91" s="153"/>
      <c r="J91" s="154">
        <f>BK91</f>
        <v>0</v>
      </c>
      <c r="K91" s="150"/>
      <c r="L91" s="155"/>
      <c r="M91" s="156"/>
      <c r="N91" s="157"/>
      <c r="O91" s="157"/>
      <c r="P91" s="158">
        <f>SUM(P92:P93)</f>
        <v>0</v>
      </c>
      <c r="Q91" s="157"/>
      <c r="R91" s="158">
        <f>SUM(R92:R93)</f>
        <v>0</v>
      </c>
      <c r="S91" s="157"/>
      <c r="T91" s="159">
        <f>SUM(T92:T93)</f>
        <v>0</v>
      </c>
      <c r="AR91" s="160" t="s">
        <v>77</v>
      </c>
      <c r="AT91" s="161" t="s">
        <v>68</v>
      </c>
      <c r="AU91" s="161" t="s">
        <v>69</v>
      </c>
      <c r="AY91" s="160" t="s">
        <v>117</v>
      </c>
      <c r="BK91" s="162">
        <f>SUM(BK92:BK93)</f>
        <v>0</v>
      </c>
    </row>
    <row r="92" spans="2:65" s="1" customFormat="1" ht="16.5" customHeight="1">
      <c r="B92" s="31"/>
      <c r="C92" s="163" t="s">
        <v>122</v>
      </c>
      <c r="D92" s="163" t="s">
        <v>118</v>
      </c>
      <c r="E92" s="164" t="s">
        <v>288</v>
      </c>
      <c r="F92" s="165" t="s">
        <v>289</v>
      </c>
      <c r="G92" s="166" t="s">
        <v>276</v>
      </c>
      <c r="H92" s="167">
        <v>1</v>
      </c>
      <c r="I92" s="168"/>
      <c r="J92" s="169">
        <f>ROUND(I92*H92,2)</f>
        <v>0</v>
      </c>
      <c r="K92" s="165" t="s">
        <v>1</v>
      </c>
      <c r="L92" s="35"/>
      <c r="M92" s="170" t="s">
        <v>1</v>
      </c>
      <c r="N92" s="171" t="s">
        <v>40</v>
      </c>
      <c r="O92" s="57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4" t="s">
        <v>122</v>
      </c>
      <c r="AT92" s="14" t="s">
        <v>118</v>
      </c>
      <c r="AU92" s="14" t="s">
        <v>77</v>
      </c>
      <c r="AY92" s="14" t="s">
        <v>117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4" t="s">
        <v>77</v>
      </c>
      <c r="BK92" s="174">
        <f>ROUND(I92*H92,2)</f>
        <v>0</v>
      </c>
      <c r="BL92" s="14" t="s">
        <v>122</v>
      </c>
      <c r="BM92" s="14" t="s">
        <v>147</v>
      </c>
    </row>
    <row r="93" spans="2:65" s="1" customFormat="1" ht="19.5">
      <c r="B93" s="31"/>
      <c r="C93" s="32"/>
      <c r="D93" s="175" t="s">
        <v>124</v>
      </c>
      <c r="E93" s="32"/>
      <c r="F93" s="176" t="s">
        <v>290</v>
      </c>
      <c r="G93" s="32"/>
      <c r="H93" s="32"/>
      <c r="I93" s="100"/>
      <c r="J93" s="32"/>
      <c r="K93" s="32"/>
      <c r="L93" s="35"/>
      <c r="M93" s="221"/>
      <c r="N93" s="222"/>
      <c r="O93" s="222"/>
      <c r="P93" s="222"/>
      <c r="Q93" s="222"/>
      <c r="R93" s="222"/>
      <c r="S93" s="222"/>
      <c r="T93" s="223"/>
      <c r="AT93" s="14" t="s">
        <v>124</v>
      </c>
      <c r="AU93" s="14" t="s">
        <v>77</v>
      </c>
    </row>
    <row r="94" spans="2:65" s="1" customFormat="1" ht="6.95" customHeight="1">
      <c r="B94" s="43"/>
      <c r="C94" s="44"/>
      <c r="D94" s="44"/>
      <c r="E94" s="44"/>
      <c r="F94" s="44"/>
      <c r="G94" s="44"/>
      <c r="H94" s="44"/>
      <c r="I94" s="122"/>
      <c r="J94" s="44"/>
      <c r="K94" s="44"/>
      <c r="L94" s="35"/>
    </row>
  </sheetData>
  <sheetProtection algorithmName="SHA-512" hashValue="31oqmayLyWDtl/+fO0Vb9iKEUTHZMJRry/l0OKV1D90QD788hsmbZ5gpIR5/3U3idYbzx539Hc1CXUQKm2Gp/A==" saltValue="w1Nz3L881ACNbOcdmLyTyA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E24" r:id="rId1"/>
    <hyperlink ref="J55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Chodba 2st 2.NP</vt:lpstr>
      <vt:lpstr>02 - Chodba 2st 3.NP</vt:lpstr>
      <vt:lpstr>03 - Chodba družiny</vt:lpstr>
      <vt:lpstr>04 - VRN</vt:lpstr>
      <vt:lpstr>'01 - Chodba 2st 2.NP'!Názvy_tisku</vt:lpstr>
      <vt:lpstr>'02 - Chodba 2st 3.NP'!Názvy_tisku</vt:lpstr>
      <vt:lpstr>'03 - Chodba družiny'!Názvy_tisku</vt:lpstr>
      <vt:lpstr>'04 - VRN'!Názvy_tisku</vt:lpstr>
      <vt:lpstr>'Rekapitulace stavby'!Názvy_tisku</vt:lpstr>
      <vt:lpstr>'01 - Chodba 2st 2.NP'!Oblast_tisku</vt:lpstr>
      <vt:lpstr>'02 - Chodba 2st 3.NP'!Oblast_tisku</vt:lpstr>
      <vt:lpstr>'03 - Chodba družiny'!Oblast_tisku</vt:lpstr>
      <vt:lpstr>'04 - VRN'!Oblast_tisku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LAPTOP-MHUATH8K\Misaaaa</dc:creator>
  <cp:lastModifiedBy>Skoupá, Daniela</cp:lastModifiedBy>
  <dcterms:created xsi:type="dcterms:W3CDTF">2019-02-14T06:20:44Z</dcterms:created>
  <dcterms:modified xsi:type="dcterms:W3CDTF">2019-02-14T06:37:24Z</dcterms:modified>
</cp:coreProperties>
</file>