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 - ZŠ Boženy Němcové - ..." sheetId="2" r:id="rId2"/>
    <sheet name="Pokyny pro vyplnění" sheetId="3" r:id="rId3"/>
  </sheets>
  <definedNames>
    <definedName name="_xlnm.Print_Area" localSheetId="0">'Rekapitulace stavby'!$D$4:$AO$33,'Rekapitulace stavby'!$C$39:$AQ$53</definedName>
    <definedName name="_xlnm.Print_Titles" localSheetId="0">'Rekapitulace stavby'!$49:$49</definedName>
    <definedName name="_xlnm._FilterDatabase" localSheetId="1" hidden="1">'01 - ZŠ Boženy Němcové - ...'!$C$89:$K$326</definedName>
    <definedName name="_xlnm.Print_Area" localSheetId="1">'01 - ZŠ Boženy Němcové - ...'!$C$4:$J$34,'01 - ZŠ Boženy Němcové - ...'!$C$40:$J$73,'01 - ZŠ Boženy Němcové - ...'!$C$79:$K$326</definedName>
    <definedName name="_xlnm.Print_Titles" localSheetId="1">'01 - ZŠ Boženy Němcové - ...'!$89:$89</definedName>
    <definedName name="_xlnm.Print_Area" localSheetId="2">'Pokyny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2"/>
  <c r="AX52"/>
  <c i="2" r="BI326"/>
  <c r="BH326"/>
  <c r="BG326"/>
  <c r="BF326"/>
  <c r="T326"/>
  <c r="T325"/>
  <c r="R326"/>
  <c r="R325"/>
  <c r="P326"/>
  <c r="P325"/>
  <c r="BK326"/>
  <c r="BK325"/>
  <c r="J325"/>
  <c r="J326"/>
  <c r="BE326"/>
  <c r="J72"/>
  <c r="BI324"/>
  <c r="BH324"/>
  <c r="BG324"/>
  <c r="BF324"/>
  <c r="T324"/>
  <c r="T323"/>
  <c r="T322"/>
  <c r="R324"/>
  <c r="R323"/>
  <c r="R322"/>
  <c r="P324"/>
  <c r="P323"/>
  <c r="P322"/>
  <c r="BK324"/>
  <c r="BK323"/>
  <c r="J323"/>
  <c r="BK322"/>
  <c r="J322"/>
  <c r="J324"/>
  <c r="BE324"/>
  <c r="J71"/>
  <c r="J70"/>
  <c r="BI321"/>
  <c r="BH321"/>
  <c r="BG321"/>
  <c r="BF321"/>
  <c r="T321"/>
  <c r="R321"/>
  <c r="P321"/>
  <c r="BK321"/>
  <c r="J321"/>
  <c r="BE321"/>
  <c r="BI308"/>
  <c r="BH308"/>
  <c r="BG308"/>
  <c r="BF308"/>
  <c r="T308"/>
  <c r="R308"/>
  <c r="P308"/>
  <c r="BK308"/>
  <c r="J308"/>
  <c r="BE308"/>
  <c r="BI294"/>
  <c r="BH294"/>
  <c r="BG294"/>
  <c r="BF294"/>
  <c r="T294"/>
  <c r="T293"/>
  <c r="R294"/>
  <c r="R293"/>
  <c r="P294"/>
  <c r="P293"/>
  <c r="BK294"/>
  <c r="BK293"/>
  <c r="J293"/>
  <c r="J294"/>
  <c r="BE294"/>
  <c r="J69"/>
  <c r="BI292"/>
  <c r="BH292"/>
  <c r="BG292"/>
  <c r="BF292"/>
  <c r="T292"/>
  <c r="R292"/>
  <c r="P292"/>
  <c r="BK292"/>
  <c r="J292"/>
  <c r="BE292"/>
  <c r="BI291"/>
  <c r="BH291"/>
  <c r="BG291"/>
  <c r="BF291"/>
  <c r="T291"/>
  <c r="R291"/>
  <c r="P291"/>
  <c r="BK291"/>
  <c r="J291"/>
  <c r="BE291"/>
  <c r="BI290"/>
  <c r="BH290"/>
  <c r="BG290"/>
  <c r="BF290"/>
  <c r="T290"/>
  <c r="R290"/>
  <c r="P290"/>
  <c r="BK290"/>
  <c r="J290"/>
  <c r="BE290"/>
  <c r="BI283"/>
  <c r="BH283"/>
  <c r="BG283"/>
  <c r="BF283"/>
  <c r="T283"/>
  <c r="R283"/>
  <c r="P283"/>
  <c r="BK283"/>
  <c r="J283"/>
  <c r="BE283"/>
  <c r="BI280"/>
  <c r="BH280"/>
  <c r="BG280"/>
  <c r="BF280"/>
  <c r="T280"/>
  <c r="T279"/>
  <c r="R280"/>
  <c r="R279"/>
  <c r="P280"/>
  <c r="P279"/>
  <c r="BK280"/>
  <c r="BK279"/>
  <c r="J279"/>
  <c r="J280"/>
  <c r="BE280"/>
  <c r="J68"/>
  <c r="BI277"/>
  <c r="BH277"/>
  <c r="BG277"/>
  <c r="BF277"/>
  <c r="T277"/>
  <c r="R277"/>
  <c r="P277"/>
  <c r="BK277"/>
  <c r="J277"/>
  <c r="BE277"/>
  <c r="BI275"/>
  <c r="BH275"/>
  <c r="BG275"/>
  <c r="BF275"/>
  <c r="T275"/>
  <c r="R275"/>
  <c r="P275"/>
  <c r="BK275"/>
  <c r="J275"/>
  <c r="BE275"/>
  <c r="BI273"/>
  <c r="BH273"/>
  <c r="BG273"/>
  <c r="BF273"/>
  <c r="T273"/>
  <c r="R273"/>
  <c r="P273"/>
  <c r="BK273"/>
  <c r="J273"/>
  <c r="BE273"/>
  <c r="BI271"/>
  <c r="BH271"/>
  <c r="BG271"/>
  <c r="BF271"/>
  <c r="T271"/>
  <c r="R271"/>
  <c r="P271"/>
  <c r="BK271"/>
  <c r="J271"/>
  <c r="BE271"/>
  <c r="BI270"/>
  <c r="BH270"/>
  <c r="BG270"/>
  <c r="BF270"/>
  <c r="T270"/>
  <c r="R270"/>
  <c r="P270"/>
  <c r="BK270"/>
  <c r="J270"/>
  <c r="BE270"/>
  <c r="BI269"/>
  <c r="BH269"/>
  <c r="BG269"/>
  <c r="BF269"/>
  <c r="T269"/>
  <c r="T268"/>
  <c r="R269"/>
  <c r="R268"/>
  <c r="P269"/>
  <c r="P268"/>
  <c r="BK269"/>
  <c r="BK268"/>
  <c r="J268"/>
  <c r="J269"/>
  <c r="BE269"/>
  <c r="J67"/>
  <c r="BI266"/>
  <c r="BH266"/>
  <c r="BG266"/>
  <c r="BF266"/>
  <c r="T266"/>
  <c r="R266"/>
  <c r="P266"/>
  <c r="BK266"/>
  <c r="J266"/>
  <c r="BE266"/>
  <c r="BI264"/>
  <c r="BH264"/>
  <c r="BG264"/>
  <c r="BF264"/>
  <c r="T264"/>
  <c r="R264"/>
  <c r="P264"/>
  <c r="BK264"/>
  <c r="J264"/>
  <c r="BE264"/>
  <c r="BI262"/>
  <c r="BH262"/>
  <c r="BG262"/>
  <c r="BF262"/>
  <c r="T262"/>
  <c r="R262"/>
  <c r="P262"/>
  <c r="BK262"/>
  <c r="J262"/>
  <c r="BE262"/>
  <c r="BI261"/>
  <c r="BH261"/>
  <c r="BG261"/>
  <c r="BF261"/>
  <c r="T261"/>
  <c r="T260"/>
  <c r="R261"/>
  <c r="R260"/>
  <c r="P261"/>
  <c r="P260"/>
  <c r="BK261"/>
  <c r="BK260"/>
  <c r="J260"/>
  <c r="J261"/>
  <c r="BE261"/>
  <c r="J66"/>
  <c r="BI258"/>
  <c r="BH258"/>
  <c r="BG258"/>
  <c r="BF258"/>
  <c r="T258"/>
  <c r="R258"/>
  <c r="P258"/>
  <c r="BK258"/>
  <c r="J258"/>
  <c r="BE258"/>
  <c r="BI257"/>
  <c r="BH257"/>
  <c r="BG257"/>
  <c r="BF257"/>
  <c r="T257"/>
  <c r="R257"/>
  <c r="P257"/>
  <c r="BK257"/>
  <c r="J257"/>
  <c r="BE257"/>
  <c r="BI254"/>
  <c r="BH254"/>
  <c r="BG254"/>
  <c r="BF254"/>
  <c r="T254"/>
  <c r="R254"/>
  <c r="P254"/>
  <c r="BK254"/>
  <c r="J254"/>
  <c r="BE254"/>
  <c r="BI252"/>
  <c r="BH252"/>
  <c r="BG252"/>
  <c r="BF252"/>
  <c r="T252"/>
  <c r="R252"/>
  <c r="P252"/>
  <c r="BK252"/>
  <c r="J252"/>
  <c r="BE252"/>
  <c r="BI249"/>
  <c r="BH249"/>
  <c r="BG249"/>
  <c r="BF249"/>
  <c r="T249"/>
  <c r="R249"/>
  <c r="P249"/>
  <c r="BK249"/>
  <c r="J249"/>
  <c r="BE249"/>
  <c r="BI244"/>
  <c r="BH244"/>
  <c r="BG244"/>
  <c r="BF244"/>
  <c r="T244"/>
  <c r="R244"/>
  <c r="P244"/>
  <c r="BK244"/>
  <c r="J244"/>
  <c r="BE244"/>
  <c r="BI241"/>
  <c r="BH241"/>
  <c r="BG241"/>
  <c r="BF241"/>
  <c r="T241"/>
  <c r="R241"/>
  <c r="P241"/>
  <c r="BK241"/>
  <c r="J241"/>
  <c r="BE241"/>
  <c r="BI236"/>
  <c r="BH236"/>
  <c r="BG236"/>
  <c r="BF236"/>
  <c r="T236"/>
  <c r="R236"/>
  <c r="P236"/>
  <c r="BK236"/>
  <c r="J236"/>
  <c r="BE236"/>
  <c r="BI234"/>
  <c r="BH234"/>
  <c r="BG234"/>
  <c r="BF234"/>
  <c r="T234"/>
  <c r="R234"/>
  <c r="P234"/>
  <c r="BK234"/>
  <c r="J234"/>
  <c r="BE234"/>
  <c r="BI229"/>
  <c r="BH229"/>
  <c r="BG229"/>
  <c r="BF229"/>
  <c r="T229"/>
  <c r="R229"/>
  <c r="P229"/>
  <c r="BK229"/>
  <c r="J229"/>
  <c r="BE229"/>
  <c r="BI227"/>
  <c r="BH227"/>
  <c r="BG227"/>
  <c r="BF227"/>
  <c r="T227"/>
  <c r="R227"/>
  <c r="P227"/>
  <c r="BK227"/>
  <c r="J227"/>
  <c r="BE227"/>
  <c r="BI225"/>
  <c r="BH225"/>
  <c r="BG225"/>
  <c r="BF225"/>
  <c r="T225"/>
  <c r="R225"/>
  <c r="P225"/>
  <c r="BK225"/>
  <c r="J225"/>
  <c r="BE225"/>
  <c r="BI223"/>
  <c r="BH223"/>
  <c r="BG223"/>
  <c r="BF223"/>
  <c r="T223"/>
  <c r="R223"/>
  <c r="P223"/>
  <c r="BK223"/>
  <c r="J223"/>
  <c r="BE223"/>
  <c r="BI218"/>
  <c r="BH218"/>
  <c r="BG218"/>
  <c r="BF218"/>
  <c r="T218"/>
  <c r="T217"/>
  <c r="R218"/>
  <c r="R217"/>
  <c r="P218"/>
  <c r="P217"/>
  <c r="BK218"/>
  <c r="BK217"/>
  <c r="J217"/>
  <c r="J218"/>
  <c r="BE218"/>
  <c r="J65"/>
  <c r="BI215"/>
  <c r="BH215"/>
  <c r="BG215"/>
  <c r="BF215"/>
  <c r="T215"/>
  <c r="R215"/>
  <c r="P215"/>
  <c r="BK215"/>
  <c r="J215"/>
  <c r="BE215"/>
  <c r="BI213"/>
  <c r="BH213"/>
  <c r="BG213"/>
  <c r="BF213"/>
  <c r="T213"/>
  <c r="R213"/>
  <c r="P213"/>
  <c r="BK213"/>
  <c r="J213"/>
  <c r="BE213"/>
  <c r="BI208"/>
  <c r="BH208"/>
  <c r="BG208"/>
  <c r="BF208"/>
  <c r="T208"/>
  <c r="T207"/>
  <c r="R208"/>
  <c r="R207"/>
  <c r="P208"/>
  <c r="P207"/>
  <c r="BK208"/>
  <c r="BK207"/>
  <c r="J207"/>
  <c r="J208"/>
  <c r="BE208"/>
  <c r="J64"/>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T201"/>
  <c r="R202"/>
  <c r="R201"/>
  <c r="P202"/>
  <c r="P201"/>
  <c r="BK202"/>
  <c r="BK201"/>
  <c r="J201"/>
  <c r="J202"/>
  <c r="BE202"/>
  <c r="J63"/>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T194"/>
  <c r="R195"/>
  <c r="R194"/>
  <c r="P195"/>
  <c r="P194"/>
  <c r="BK195"/>
  <c r="BK194"/>
  <c r="J194"/>
  <c r="J195"/>
  <c r="BE195"/>
  <c r="J62"/>
  <c r="BI192"/>
  <c r="BH192"/>
  <c r="BG192"/>
  <c r="BF192"/>
  <c r="T192"/>
  <c r="R192"/>
  <c r="P192"/>
  <c r="BK192"/>
  <c r="J192"/>
  <c r="BE192"/>
  <c r="BI190"/>
  <c r="BH190"/>
  <c r="BG190"/>
  <c r="BF190"/>
  <c r="T190"/>
  <c r="R190"/>
  <c r="P190"/>
  <c r="BK190"/>
  <c r="J190"/>
  <c r="BE190"/>
  <c r="BI187"/>
  <c r="BH187"/>
  <c r="BG187"/>
  <c r="BF187"/>
  <c r="T187"/>
  <c r="R187"/>
  <c r="P187"/>
  <c r="BK187"/>
  <c r="J187"/>
  <c r="BE187"/>
  <c r="BI185"/>
  <c r="BH185"/>
  <c r="BG185"/>
  <c r="BF185"/>
  <c r="T185"/>
  <c r="R185"/>
  <c r="P185"/>
  <c r="BK185"/>
  <c r="J185"/>
  <c r="BE185"/>
  <c r="BI184"/>
  <c r="BH184"/>
  <c r="BG184"/>
  <c r="BF184"/>
  <c r="T184"/>
  <c r="R184"/>
  <c r="P184"/>
  <c r="BK184"/>
  <c r="J184"/>
  <c r="BE184"/>
  <c r="BI183"/>
  <c r="BH183"/>
  <c r="BG183"/>
  <c r="BF183"/>
  <c r="T183"/>
  <c r="R183"/>
  <c r="P183"/>
  <c r="BK183"/>
  <c r="J183"/>
  <c r="BE183"/>
  <c r="BI181"/>
  <c r="BH181"/>
  <c r="BG181"/>
  <c r="BF181"/>
  <c r="T181"/>
  <c r="T180"/>
  <c r="R181"/>
  <c r="R180"/>
  <c r="P181"/>
  <c r="P180"/>
  <c r="BK181"/>
  <c r="BK180"/>
  <c r="J180"/>
  <c r="J181"/>
  <c r="BE181"/>
  <c r="J61"/>
  <c r="BI178"/>
  <c r="BH178"/>
  <c r="BG178"/>
  <c r="BF178"/>
  <c r="T178"/>
  <c r="R178"/>
  <c r="P178"/>
  <c r="BK178"/>
  <c r="J178"/>
  <c r="BE178"/>
  <c r="BI177"/>
  <c r="BH177"/>
  <c r="BG177"/>
  <c r="BF177"/>
  <c r="T177"/>
  <c r="R177"/>
  <c r="P177"/>
  <c r="BK177"/>
  <c r="J177"/>
  <c r="BE177"/>
  <c r="BI175"/>
  <c r="BH175"/>
  <c r="BG175"/>
  <c r="BF175"/>
  <c r="T175"/>
  <c r="R175"/>
  <c r="P175"/>
  <c r="BK175"/>
  <c r="J175"/>
  <c r="BE175"/>
  <c r="BI173"/>
  <c r="BH173"/>
  <c r="BG173"/>
  <c r="BF173"/>
  <c r="T173"/>
  <c r="R173"/>
  <c r="P173"/>
  <c r="BK173"/>
  <c r="J173"/>
  <c r="BE173"/>
  <c r="BI172"/>
  <c r="BH172"/>
  <c r="BG172"/>
  <c r="BF172"/>
  <c r="T172"/>
  <c r="T171"/>
  <c r="R172"/>
  <c r="R171"/>
  <c r="P172"/>
  <c r="P171"/>
  <c r="BK172"/>
  <c r="BK171"/>
  <c r="J171"/>
  <c r="J172"/>
  <c r="BE172"/>
  <c r="J60"/>
  <c r="BI169"/>
  <c r="BH169"/>
  <c r="BG169"/>
  <c r="BF169"/>
  <c r="T169"/>
  <c r="R169"/>
  <c r="P169"/>
  <c r="BK169"/>
  <c r="J169"/>
  <c r="BE169"/>
  <c r="BI168"/>
  <c r="BH168"/>
  <c r="BG168"/>
  <c r="BF168"/>
  <c r="T168"/>
  <c r="T167"/>
  <c r="T166"/>
  <c r="R168"/>
  <c r="R167"/>
  <c r="R166"/>
  <c r="P168"/>
  <c r="P167"/>
  <c r="P166"/>
  <c r="BK168"/>
  <c r="BK167"/>
  <c r="J167"/>
  <c r="BK166"/>
  <c r="J166"/>
  <c r="J168"/>
  <c r="BE168"/>
  <c r="J59"/>
  <c r="J58"/>
  <c r="BI164"/>
  <c r="BH164"/>
  <c r="BG164"/>
  <c r="BF164"/>
  <c r="T164"/>
  <c r="T163"/>
  <c r="R164"/>
  <c r="R163"/>
  <c r="P164"/>
  <c r="P163"/>
  <c r="BK164"/>
  <c r="BK163"/>
  <c r="J163"/>
  <c r="J164"/>
  <c r="BE164"/>
  <c r="J57"/>
  <c r="BI161"/>
  <c r="BH161"/>
  <c r="BG161"/>
  <c r="BF161"/>
  <c r="T161"/>
  <c r="R161"/>
  <c r="P161"/>
  <c r="BK161"/>
  <c r="J161"/>
  <c r="BE161"/>
  <c r="BI159"/>
  <c r="BH159"/>
  <c r="BG159"/>
  <c r="BF159"/>
  <c r="T159"/>
  <c r="R159"/>
  <c r="P159"/>
  <c r="BK159"/>
  <c r="J159"/>
  <c r="BE159"/>
  <c r="BI157"/>
  <c r="BH157"/>
  <c r="BG157"/>
  <c r="BF157"/>
  <c r="T157"/>
  <c r="R157"/>
  <c r="P157"/>
  <c r="BK157"/>
  <c r="J157"/>
  <c r="BE157"/>
  <c r="BI154"/>
  <c r="BH154"/>
  <c r="BG154"/>
  <c r="BF154"/>
  <c r="T154"/>
  <c r="R154"/>
  <c r="P154"/>
  <c r="BK154"/>
  <c r="J154"/>
  <c r="BE154"/>
  <c r="BI152"/>
  <c r="BH152"/>
  <c r="BG152"/>
  <c r="BF152"/>
  <c r="T152"/>
  <c r="R152"/>
  <c r="P152"/>
  <c r="BK152"/>
  <c r="J152"/>
  <c r="BE152"/>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T142"/>
  <c r="R143"/>
  <c r="R142"/>
  <c r="P143"/>
  <c r="P142"/>
  <c r="BK143"/>
  <c r="BK142"/>
  <c r="J142"/>
  <c r="J143"/>
  <c r="BE143"/>
  <c r="J56"/>
  <c r="BI137"/>
  <c r="BH137"/>
  <c r="BG137"/>
  <c r="BF137"/>
  <c r="T137"/>
  <c r="R137"/>
  <c r="P137"/>
  <c r="BK137"/>
  <c r="J137"/>
  <c r="BE137"/>
  <c r="BI134"/>
  <c r="BH134"/>
  <c r="BG134"/>
  <c r="BF134"/>
  <c r="T134"/>
  <c r="R134"/>
  <c r="P134"/>
  <c r="BK134"/>
  <c r="J134"/>
  <c r="BE134"/>
  <c r="BI132"/>
  <c r="BH132"/>
  <c r="BG132"/>
  <c r="BF132"/>
  <c r="T132"/>
  <c r="R132"/>
  <c r="P132"/>
  <c r="BK132"/>
  <c r="J132"/>
  <c r="BE132"/>
  <c r="BI129"/>
  <c r="BH129"/>
  <c r="BG129"/>
  <c r="BF129"/>
  <c r="T129"/>
  <c r="R129"/>
  <c r="P129"/>
  <c r="BK129"/>
  <c r="J129"/>
  <c r="BE129"/>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2"/>
  <c r="BH122"/>
  <c r="BG122"/>
  <c r="BF122"/>
  <c r="T122"/>
  <c r="R122"/>
  <c r="P122"/>
  <c r="BK122"/>
  <c r="J122"/>
  <c r="BE122"/>
  <c r="BI117"/>
  <c r="BH117"/>
  <c r="BG117"/>
  <c r="BF117"/>
  <c r="T117"/>
  <c r="T116"/>
  <c r="R117"/>
  <c r="R116"/>
  <c r="P117"/>
  <c r="P116"/>
  <c r="BK117"/>
  <c r="BK116"/>
  <c r="J116"/>
  <c r="J117"/>
  <c r="BE117"/>
  <c r="J55"/>
  <c r="BI114"/>
  <c r="BH114"/>
  <c r="BG114"/>
  <c r="BF114"/>
  <c r="T114"/>
  <c r="R114"/>
  <c r="P114"/>
  <c r="BK114"/>
  <c r="J114"/>
  <c r="BE114"/>
  <c r="BI111"/>
  <c r="BH111"/>
  <c r="BG111"/>
  <c r="BF111"/>
  <c r="T111"/>
  <c r="R111"/>
  <c r="P111"/>
  <c r="BK111"/>
  <c r="J111"/>
  <c r="BE111"/>
  <c r="BI108"/>
  <c r="BH108"/>
  <c r="BG108"/>
  <c r="BF108"/>
  <c r="T108"/>
  <c r="R108"/>
  <c r="P108"/>
  <c r="BK108"/>
  <c r="J108"/>
  <c r="BE108"/>
  <c r="BI106"/>
  <c r="BH106"/>
  <c r="BG106"/>
  <c r="BF106"/>
  <c r="T106"/>
  <c r="R106"/>
  <c r="P106"/>
  <c r="BK106"/>
  <c r="J106"/>
  <c r="BE106"/>
  <c r="BI103"/>
  <c r="BH103"/>
  <c r="BG103"/>
  <c r="BF103"/>
  <c r="T103"/>
  <c r="R103"/>
  <c r="P103"/>
  <c r="BK103"/>
  <c r="J103"/>
  <c r="BE103"/>
  <c r="BI101"/>
  <c r="BH101"/>
  <c r="BG101"/>
  <c r="BF101"/>
  <c r="T101"/>
  <c r="R101"/>
  <c r="P101"/>
  <c r="BK101"/>
  <c r="J101"/>
  <c r="BE101"/>
  <c r="BI98"/>
  <c r="BH98"/>
  <c r="BG98"/>
  <c r="BF98"/>
  <c r="T98"/>
  <c r="R98"/>
  <c r="P98"/>
  <c r="BK98"/>
  <c r="J98"/>
  <c r="BE98"/>
  <c r="BI97"/>
  <c r="BH97"/>
  <c r="BG97"/>
  <c r="BF97"/>
  <c r="T97"/>
  <c r="R97"/>
  <c r="P97"/>
  <c r="BK97"/>
  <c r="J97"/>
  <c r="BE97"/>
  <c r="BI96"/>
  <c r="BH96"/>
  <c r="BG96"/>
  <c r="BF96"/>
  <c r="T96"/>
  <c r="R96"/>
  <c r="P96"/>
  <c r="BK96"/>
  <c r="J96"/>
  <c r="BE96"/>
  <c r="BI94"/>
  <c r="BH94"/>
  <c r="BG94"/>
  <c r="BF94"/>
  <c r="T94"/>
  <c r="R94"/>
  <c r="P94"/>
  <c r="BK94"/>
  <c r="J94"/>
  <c r="BE94"/>
  <c r="BI93"/>
  <c r="F32"/>
  <c i="1" r="BD52"/>
  <c i="2" r="BH93"/>
  <c r="F31"/>
  <c i="1" r="BC52"/>
  <c i="2" r="BG93"/>
  <c r="F30"/>
  <c i="1" r="BB52"/>
  <c i="2" r="BF93"/>
  <c r="J29"/>
  <c i="1" r="AW52"/>
  <c i="2" r="F29"/>
  <c i="1" r="BA52"/>
  <c i="2" r="T93"/>
  <c r="T92"/>
  <c r="T91"/>
  <c r="T90"/>
  <c r="R93"/>
  <c r="R92"/>
  <c r="R91"/>
  <c r="R90"/>
  <c r="P93"/>
  <c r="P92"/>
  <c r="P91"/>
  <c r="P90"/>
  <c i="1" r="AU52"/>
  <c i="2" r="BK93"/>
  <c r="BK92"/>
  <c r="J92"/>
  <c r="BK91"/>
  <c r="J91"/>
  <c r="BK90"/>
  <c r="J90"/>
  <c r="J52"/>
  <c r="J25"/>
  <c i="1" r="AG52"/>
  <c i="2" r="J93"/>
  <c r="BE93"/>
  <c r="J28"/>
  <c i="1" r="AV52"/>
  <c i="2" r="F28"/>
  <c i="1" r="AZ52"/>
  <c i="2" r="J54"/>
  <c r="J53"/>
  <c r="F86"/>
  <c r="F84"/>
  <c r="E82"/>
  <c r="F47"/>
  <c r="F45"/>
  <c r="E43"/>
  <c r="J34"/>
  <c r="J19"/>
  <c r="E19"/>
  <c r="J86"/>
  <c r="J47"/>
  <c r="J18"/>
  <c r="J16"/>
  <c r="E16"/>
  <c r="F87"/>
  <c r="F48"/>
  <c r="J15"/>
  <c r="J10"/>
  <c r="J84"/>
  <c r="J45"/>
  <c i="1" r="BD51"/>
  <c r="W30"/>
  <c r="BC51"/>
  <c r="W29"/>
  <c r="BB51"/>
  <c r="W28"/>
  <c r="BA51"/>
  <c r="W27"/>
  <c r="AZ51"/>
  <c r="W26"/>
  <c r="AY51"/>
  <c r="AX51"/>
  <c r="AW51"/>
  <c r="AK27"/>
  <c r="AV51"/>
  <c r="AK26"/>
  <c r="AU51"/>
  <c r="AT51"/>
  <c r="AS51"/>
  <c r="AG51"/>
  <c r="AK2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<sst xmlns="http://schemas.openxmlformats.org/spreadsheetml/2006/main">
  <si>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</si>
  <si>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</si>
  <si>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</si>
  <si>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</si>
  <si>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</si>
  <si>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</si>
  <si>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</si>
  <si>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{ab94b8ca-f25e-49e1-b24c-263eb110c36e}</t>
  </si>
  <si>
    <t>0,01</t>
  </si>
  <si>
    <t>21</t>
  </si>
  <si>
    <t>15</t>
  </si>
  <si>
    <t>REKAPITULACE STAVBY</t>
  </si>
  <si>
    <t xml:space="preserve">v ---  níže se nacházejí doplnkové a pomocné údaje k sestavám  --- v</t>
  </si>
  <si>
    <t>Návod na vyplnění</t>
  </si>
  <si>
    <t>0,001</t>
  </si>
  <si>
    <t>Kód:</t>
  </si>
  <si>
    <t>01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</si>
  <si>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</si>
  <si>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</si>
  <si>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ZŠ Boženy Němcové - oprava malé tělocvičny</t>
  </si>
  <si>
    <t>KSO:</t>
  </si>
  <si>
    <t/>
  </si>
  <si>
    <t>CC-CZ:</t>
  </si>
  <si>
    <t>Místo:</t>
  </si>
  <si>
    <t>Sokolov, Boženy Němcové 1784</t>
  </si>
  <si>
    <t>Datum:</t>
  </si>
  <si>
    <t>31. 10. 2018</t>
  </si>
  <si>
    <t>Zadavatel:</t>
  </si>
  <si>
    <t>IČ:</t>
  </si>
  <si>
    <t>Město Sokolov</t>
  </si>
  <si>
    <t>DIČ:</t>
  </si>
  <si>
    <t>Uchazeč:</t>
  </si>
  <si>
    <t>Vyplň údaj</t>
  </si>
  <si>
    <t>Projektant:</t>
  </si>
  <si>
    <t xml:space="preserve"> </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</si>
  <si>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</si>
  <si>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</si>
  <si>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</si>
  <si>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</si>
  <si>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</si>
  <si>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</si>
  <si>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</si>
  <si>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</si>
  <si>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</si>
  <si>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</si>
  <si>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</si>
  <si>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</si>
  <si>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</si>
  <si>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</si>
  <si>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</si>
  <si>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</si>
  <si>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</si>
  <si>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</si>
  <si>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</si>
  <si>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</si>
  <si>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</si>
  <si>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</si>
  <si>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</si>
  <si>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</si>
  <si>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</si>
  <si>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</si>
  <si>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</si>
  <si>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</si>
  <si>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</si>
  <si>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</si>
  <si>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</si>
  <si>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</si>
  <si>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</si>
  <si>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</si>
  <si>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</si>
  <si>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</si>
  <si>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</si>
  <si>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</si>
  <si>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</si>
  <si>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</si>
  <si>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</si>
  <si>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</si>
  <si>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</si>
  <si>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1) Krycí list soupisu</t>
  </si>
  <si>
    <t>2) Rekapitulace</t>
  </si>
  <si>
    <t>3) Soupis prací</t>
  </si>
  <si>
    <t>Zpět na list:</t>
  </si>
  <si>
    <t>Rekapitulace stavby</t>
  </si>
  <si>
    <t>2</t>
  </si>
  <si>
    <t>KRYCÍ LIST SOUPISU</t>
  </si>
  <si>
    <t>REKAPITULACE ČLENĚNÍ SOUPISU PRACÍ</t>
  </si>
  <si>
    <t>Kód dílu - Popis</t>
  </si>
  <si>
    <t>Cena celkem [CZK]</t>
  </si>
  <si>
    <t>Náklady soupisu celkem</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</si>
  <si>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</si>
  <si>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</si>
  <si>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</si>
  <si>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</si>
  <si>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</si>
  <si>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</si>
  <si>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</si>
  <si>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733 - Ústřední vytápění - rozvodné potrubí</t>
  </si>
  <si>
    <t xml:space="preserve">    734 - Ústřední vytápění - armatury</t>
  </si>
  <si>
    <t xml:space="preserve">    735 - Ústřední vytápění - otopná tělesa</t>
  </si>
  <si>
    <t xml:space="preserve">    742 - Elektroinstalace - slaboproud</t>
  </si>
  <si>
    <t xml:space="preserve">    751 - Vzduchotechnika</t>
  </si>
  <si>
    <t xml:space="preserve">    762 - Konstrukce tesařské</t>
  </si>
  <si>
    <t xml:space="preserve">    766 - Konstrukce truhlářské</t>
  </si>
  <si>
    <t xml:space="preserve">    767 - Konstrukce zámečnické</t>
  </si>
  <si>
    <t xml:space="preserve">    775 - Podlahy skládané</t>
  </si>
  <si>
    <t xml:space="preserve">    783 - Dokončovací práce - nátěry</t>
  </si>
  <si>
    <t xml:space="preserve">    784 - Dokončovací práce - malby a tapety</t>
  </si>
  <si>
    <t>VRN - Vedlejší rozpočtové náklady</t>
  </si>
  <si>
    <t xml:space="preserve">    VRN6 - Územní vlivy</t>
  </si>
  <si>
    <t xml:space="preserve">    VRN9 - Ostatní náklady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</si>
  <si>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</si>
  <si>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</si>
  <si>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</si>
  <si>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</si>
  <si>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</si>
  <si>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</si>
  <si>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</si>
  <si>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</si>
  <si>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</si>
  <si>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</si>
  <si>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</si>
  <si>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</si>
  <si>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</si>
  <si>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</si>
  <si>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</si>
  <si>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</si>
  <si>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</si>
  <si>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6</t>
  </si>
  <si>
    <t>Úpravy povrchů, podlahy a osazování výplní</t>
  </si>
  <si>
    <t>K</t>
  </si>
  <si>
    <t>611131121/R</t>
  </si>
  <si>
    <t xml:space="preserve">Podkladní a spojovací vrstva vnitřních omítaných ploch  penetrace akrylát-silikonová nanášená ručně stropů</t>
  </si>
  <si>
    <t>m2</t>
  </si>
  <si>
    <t>4</t>
  </si>
  <si>
    <t>-1709932252</t>
  </si>
  <si>
    <t>611142001</t>
  </si>
  <si>
    <t xml:space="preserve">Potažení vnitřních ploch pletivem  v ploše nebo pruzích, na plném podkladu sklovláknitým vtlačením do tmelu stropů</t>
  </si>
  <si>
    <t>CS ÚRS 2018 02</t>
  </si>
  <si>
    <t>1562185590</t>
  </si>
  <si>
    <t>PSC</t>
  </si>
  <si>
    <t xml:space="preserve">Poznámka k souboru cen:_x000d_
1. V cenách -2001 jsou započteny i náklady na tmel. </t>
  </si>
  <si>
    <t>3</t>
  </si>
  <si>
    <t>611131121</t>
  </si>
  <si>
    <t>1942021128</t>
  </si>
  <si>
    <t>611311131</t>
  </si>
  <si>
    <t>Potažení vnitřních ploch štukem tloušťky do 3 mm vodorovných konstrukcí stropů rovných</t>
  </si>
  <si>
    <t>1607587788</t>
  </si>
  <si>
    <t>5</t>
  </si>
  <si>
    <t>612131101</t>
  </si>
  <si>
    <t xml:space="preserve">Podkladní a spojovací vrstva vnitřních omítaných ploch  cementový postřik nanášený ručně celoplošně stěn</t>
  </si>
  <si>
    <t>339675611</t>
  </si>
  <si>
    <t>VV</t>
  </si>
  <si>
    <t>Pod stávající obložení</t>
  </si>
  <si>
    <t>118,45</t>
  </si>
  <si>
    <t>612321111</t>
  </si>
  <si>
    <t xml:space="preserve">Omítka vápenocementová vnitřních ploch  nanášená ručně jednovrstvá, tloušťky do 10 mm hrubá zatřená svislých konstrukcí stěn</t>
  </si>
  <si>
    <t>2058920536</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</si>
  <si>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</si>
  <si>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7</t>
  </si>
  <si>
    <t>612321191</t>
  </si>
  <si>
    <t xml:space="preserve">Omítka vápenocementová vnitřních ploch  nanášená ručně Příplatek k cenám za každých dalších i započatých 5 mm tloušťky omítky přes 10 mm stěn</t>
  </si>
  <si>
    <t>88110084</t>
  </si>
  <si>
    <t>118,45*2</t>
  </si>
  <si>
    <t>8</t>
  </si>
  <si>
    <t>612325422</t>
  </si>
  <si>
    <t>Oprava vápenocementové omítky vnitřních ploch štukové dvouvrstvé, tloušťky do 20 mm a tloušťky štuku do 3 mm stěn, v rozsahu opravované plochy přes 10 do 30%</t>
  </si>
  <si>
    <t>-407230149</t>
  </si>
  <si>
    <t xml:space="preserve">Poznámka k souboru cen:_x000d_
1. Pro ocenění opravy omítek plochy do 1 m2 se použijí ceny souboru cen 61. 32-52.. Vápenocementová omítka jednotlivých malých ploch. </t>
  </si>
  <si>
    <t>9</t>
  </si>
  <si>
    <t>632451101</t>
  </si>
  <si>
    <t>Potěr cementový samonivelační ze suchých směsí tloušťky přes 2 do 5 mm</t>
  </si>
  <si>
    <t>447944749</t>
  </si>
  <si>
    <t>Pod doplnění vlysové podlahy</t>
  </si>
  <si>
    <t>10</t>
  </si>
  <si>
    <t>619991011</t>
  </si>
  <si>
    <t xml:space="preserve">Zakrytí vnitřních ploch před znečištěním  včetně pozdějšího odkrytí konstrukcí a prvků obalením fólií a přelepením páskou</t>
  </si>
  <si>
    <t>895305755</t>
  </si>
  <si>
    <t xml:space="preserve">Poznámka k souboru cen:_x000d_
1. U ceny -1011 se množství měrných jednotek určuje v m2 rozvinuté plochy jednotlivých konstrukcí a prvků. 2. Zakrytí výplní otvorů se oceňuje příslušnými cenami souboru cen 629 99-10.. Zakrytí vnějších ploch před znečištěním. </t>
  </si>
  <si>
    <t>(1,15*4,28)*8</t>
  </si>
  <si>
    <t>11</t>
  </si>
  <si>
    <t>619996145</t>
  </si>
  <si>
    <t>Ochrana stavebních konstrukcí a samostatných prvků včetně pozdějšího odstranění obalením geotextilií samostatných konstrukcí a prvků</t>
  </si>
  <si>
    <t>323981681</t>
  </si>
  <si>
    <t xml:space="preserve">Poznámka k souboru cen:_x000d_
1. Množství měrných jednotek se určuje v m2 rozvinuté plochy. </t>
  </si>
  <si>
    <t>Ostatní konstrukce a práce, bourání</t>
  </si>
  <si>
    <t>12</t>
  </si>
  <si>
    <t>978013141</t>
  </si>
  <si>
    <t>Otlučení vápenných nebo vápenocementových omítek vnitřních ploch stěn s vyškrabáním spar, s očištěním zdiva, v rozsahu přes 10 do 30 %</t>
  </si>
  <si>
    <t>-1665811491</t>
  </si>
  <si>
    <t xml:space="preserve">Poznámka k souboru cen:_x000d_
1. Položky lze použít i pro ocenění otlučení sádrových, hliněných apod. vnitřních omítek. </t>
  </si>
  <si>
    <t>((12,075+12,075+12,446+12,446+0,62+0,62+0,62+0,62)*3)*0,3</t>
  </si>
  <si>
    <t>((5,7+5,7+3,3+3,3)*0,2)*0,3</t>
  </si>
  <si>
    <t>Součet</t>
  </si>
  <si>
    <t>13</t>
  </si>
  <si>
    <t>009-x1</t>
  </si>
  <si>
    <t>Demontáž, uschování a zpětná montáž ochranných sítí oken</t>
  </si>
  <si>
    <t>-1008516675</t>
  </si>
  <si>
    <t>(12,5*4,5)*2</t>
  </si>
  <si>
    <t>14</t>
  </si>
  <si>
    <t>009-x2</t>
  </si>
  <si>
    <t>Demontáž, uschování a zpětná montáž žebřin</t>
  </si>
  <si>
    <t>kus</t>
  </si>
  <si>
    <t>1190709792</t>
  </si>
  <si>
    <t>009-x3</t>
  </si>
  <si>
    <t>Demontáž, uschování a zpětná montáž tělovýchovných ocelových prvků</t>
  </si>
  <si>
    <t>731032007</t>
  </si>
  <si>
    <t>16</t>
  </si>
  <si>
    <t>009-x4</t>
  </si>
  <si>
    <t>Revize tělovýchovných prvků</t>
  </si>
  <si>
    <t>-1012125282</t>
  </si>
  <si>
    <t>17</t>
  </si>
  <si>
    <t>946112116</t>
  </si>
  <si>
    <t xml:space="preserve">Montáž pojízdných věží trubkových nebo dílcových  s maximálním zatížením podlahy do 200 kg/m2 šířky přes 0,9 do 1,6 m, délky do 3,2 m, výšky přes 5,5 m do 6,6 m</t>
  </si>
  <si>
    <t>931916727</t>
  </si>
  <si>
    <t xml:space="preserve">Poznámka k souboru cen:_x000d_
1. Montáž lešení vyšších, než je uvedeno v souboru cen, se oceňuje individuálně, stejně tak jako konstrukce s vyšším požadovaným zatížením. 2. Pojízdná lešení do tunelů a pojízdná lešení s bočním vysunutím se oceňují individuálně. </t>
  </si>
  <si>
    <t>18</t>
  </si>
  <si>
    <t>946112216</t>
  </si>
  <si>
    <t xml:space="preserve">Montáž pojízdných věží trubkových nebo dílcových  s maximálním zatížením podlahy do 200 kg/m2 Příplatek za první a každý další den použití pojízdného lešení k ceně -2116</t>
  </si>
  <si>
    <t>-1158182020</t>
  </si>
  <si>
    <t>2*61</t>
  </si>
  <si>
    <t>19</t>
  </si>
  <si>
    <t>946112816</t>
  </si>
  <si>
    <t xml:space="preserve">Demontáž pojízdných věží trubkových nebo dílcových  s maximálním zatížením podlahy do 200 kg/m2 šířky přes 0,9 do 1,6 m, délky do 3,2 m, výšky přes 5,5 m do 6,6 m</t>
  </si>
  <si>
    <t>1646166750</t>
  </si>
  <si>
    <t xml:space="preserve">Poznámka k souboru cen:_x000d_
1. Demontáž lešení vyšších, než je uvedeno v souboru cen, se oceňuje individuálně, stejně tak jako konstrukce s vyšším požadovaným zatížením. </t>
  </si>
  <si>
    <t>20</t>
  </si>
  <si>
    <t>949101111</t>
  </si>
  <si>
    <t xml:space="preserve">Lešení pomocné pracovní pro objekty pozemních staveb  pro zatížení do 150 kg/m2, o výšce lešeňové podlahy do 1,9 m</t>
  </si>
  <si>
    <t>-742665897</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</si>
  <si>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</si>
  <si>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5,7*3,3</t>
  </si>
  <si>
    <t>952901114</t>
  </si>
  <si>
    <t xml:space="preserve">Vyčištění budov nebo objektů před předáním do užívání  budov bytové nebo občanské výstavby, světlé výšky podlaží přes 4 m</t>
  </si>
  <si>
    <t>710407980</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</si>
  <si>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</si>
  <si>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12,075*12,446</t>
  </si>
  <si>
    <t>997</t>
  </si>
  <si>
    <t>Přesun sutě</t>
  </si>
  <si>
    <t>22</t>
  </si>
  <si>
    <t>997002611</t>
  </si>
  <si>
    <t xml:space="preserve">Nakládání suti a vybouraných hmot na dopravní prostředek  pro vodorovné přemístění</t>
  </si>
  <si>
    <t>t</t>
  </si>
  <si>
    <t>411977321</t>
  </si>
  <si>
    <t xml:space="preserve">Poznámka k souboru cen:_x000d_
1. Cena platí i pro překládání při lomené dopravě. 2. Cenu nelze použít při dopravě po železnici, po vodě nebo ručně. </t>
  </si>
  <si>
    <t>23</t>
  </si>
  <si>
    <t>997013211</t>
  </si>
  <si>
    <t xml:space="preserve">Vnitrostaveništní doprava suti a vybouraných hmot  vodorovně do 50 m svisle ručně (nošením po schodech) pro budovy a haly výšky do 6 m</t>
  </si>
  <si>
    <t>93636756</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</si>
  <si>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</si>
  <si>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24</t>
  </si>
  <si>
    <t>997221141</t>
  </si>
  <si>
    <t>Vodorovná doprava suti stavebním kolečkem s naložením a se složením ze sypkých materiálů, na vzdálenost do 50 m</t>
  </si>
  <si>
    <t>2061253231</t>
  </si>
  <si>
    <t xml:space="preserve">Poznámka k souboru cen:_x000d_
1. Ceny jsou určeny vodorovnou dopravu suti pro nepřístupné plochy, kam není možný příjezd dopravních prostředků – především pro vnitřní plochy objektů, např. dvorky, atria, terasy. 2. Ceny 997 22-114 jsou určeny pro sypký materiál, např. kamenivo a hmoty kamenitého charakteru stmelené vápnem, cementem nebo živicí. 3. Ceny 997 22-115 jsou určeny pro drobný kusový materiál (dlažební kostky, lomový kámen). </t>
  </si>
  <si>
    <t>25</t>
  </si>
  <si>
    <t>997221149</t>
  </si>
  <si>
    <t>Vodorovná doprava suti stavebním kolečkem s naložením a se složením ze sypkých materiálů, na vzdálenost Příplatek k ceně za každých dalších i započatých 10 m přes 50 m</t>
  </si>
  <si>
    <t>-1393029917</t>
  </si>
  <si>
    <t>5,296*2</t>
  </si>
  <si>
    <t>26</t>
  </si>
  <si>
    <t>997013501</t>
  </si>
  <si>
    <t xml:space="preserve">Odvoz suti a vybouraných hmot na skládku nebo meziskládku  se složením, na vzdálenost do 1 km</t>
  </si>
  <si>
    <t>-753286658</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</si>
  <si>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</si>
  <si>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27</t>
  </si>
  <si>
    <t>997013509</t>
  </si>
  <si>
    <t xml:space="preserve">Odvoz suti a vybouraných hmot na skládku nebo meziskládku  se složením, na vzdálenost Příplatek k ceně za každý další i započatý 1 km přes 1 km</t>
  </si>
  <si>
    <t>-1246538762</t>
  </si>
  <si>
    <t>5,296*11</t>
  </si>
  <si>
    <t>28</t>
  </si>
  <si>
    <t>997013803</t>
  </si>
  <si>
    <t>Poplatek za uložení stavebního odpadu na skládce (skládkovné) cihelného zatříděného do Katalogu odpadů pod kódem 170 102</t>
  </si>
  <si>
    <t>1733008548</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</si>
  <si>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</si>
  <si>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29</t>
  </si>
  <si>
    <t>997013811</t>
  </si>
  <si>
    <t>Poplatek za uložení stavebního odpadu na skládce (skládkovné) dřevěného zatříděného do Katalogu odpadů pod kódem 170 201</t>
  </si>
  <si>
    <t>-48292679</t>
  </si>
  <si>
    <t>30</t>
  </si>
  <si>
    <t>997013831</t>
  </si>
  <si>
    <t>Poplatek za uložení stavebního odpadu na skládce (skládkovné) směsného stavebního a demoličního zatříděného do Katalogu odpadů pod kódem 170 904</t>
  </si>
  <si>
    <t>1588523376</t>
  </si>
  <si>
    <t>998</t>
  </si>
  <si>
    <t>Přesun hmot</t>
  </si>
  <si>
    <t>31</t>
  </si>
  <si>
    <t>998011001</t>
  </si>
  <si>
    <t xml:space="preserve">Přesun hmot pro budovy občanské výstavby, bydlení, výrobu a služby  s nosnou svislou konstrukcí zděnou z cihel, tvárnic nebo kamene vodorovná dopravní vzdálenost do 100 m pro budovy výšky do 6 m</t>
  </si>
  <si>
    <t>-1285250614</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</si>
  <si>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</si>
  <si>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</si>
  <si>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</si>
  <si>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733</t>
  </si>
  <si>
    <t>Ústřední vytápění - rozvodné potrubí</t>
  </si>
  <si>
    <t>32</t>
  </si>
  <si>
    <t>733-x1</t>
  </si>
  <si>
    <t>Úprava rozvodů potrubí pro nové radiátory</t>
  </si>
  <si>
    <t>soubor</t>
  </si>
  <si>
    <t>1310257312</t>
  </si>
  <si>
    <t>33</t>
  </si>
  <si>
    <t>998733201</t>
  </si>
  <si>
    <t xml:space="preserve">Přesun hmot pro rozvody potrubí  stanovený procentní sazbou z ceny vodorovná dopravní vzdálenost do 50 m v objektech výšky do 6 m</t>
  </si>
  <si>
    <t>%</t>
  </si>
  <si>
    <t>-395283081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</si>
  <si>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</si>
  <si>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734</t>
  </si>
  <si>
    <t>Ústřední vytápění - armatury</t>
  </si>
  <si>
    <t>34</t>
  </si>
  <si>
    <t>734-x1</t>
  </si>
  <si>
    <t>Demontáž armatur vč. likvidace</t>
  </si>
  <si>
    <t>-2108102102</t>
  </si>
  <si>
    <t>35</t>
  </si>
  <si>
    <t>734221545</t>
  </si>
  <si>
    <t>Ventily regulační závitové termostatické, bez hlavice ovládání PN 16 do 110°C přímé jednoregulační G 1/2</t>
  </si>
  <si>
    <t>-756680883</t>
  </si>
  <si>
    <t xml:space="preserve">Poznámka k souboru cen:_x000d_
1. V cenách -0101 až -0105 nejsou započteny náklady na dodávku a montáž měřící a vypouštěcí armatury.Tyto se oceňují samostatně souborem cen 734 49 1101 až -1105. </t>
  </si>
  <si>
    <t>36</t>
  </si>
  <si>
    <t>734221682</t>
  </si>
  <si>
    <t>Ventily regulační závitové hlavice termostatické, pro ovládání ventilů PN 10 do 110°C kapalinové otopných těles VK</t>
  </si>
  <si>
    <t>-736073134</t>
  </si>
  <si>
    <t>37</t>
  </si>
  <si>
    <t>734261417</t>
  </si>
  <si>
    <t>Šroubení regulační radiátorové rohové s vypouštěním G 1/2</t>
  </si>
  <si>
    <t>-1812298246</t>
  </si>
  <si>
    <t>38</t>
  </si>
  <si>
    <t>998734201</t>
  </si>
  <si>
    <t xml:space="preserve">Přesun hmot pro armatury  stanovený procentní sazbou (%) z ceny vodorovná dopravní vzdálenost do 50 m v objektech výšky do 6 m</t>
  </si>
  <si>
    <t>1195638424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</si>
  <si>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</si>
  <si>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735</t>
  </si>
  <si>
    <t>Ústřední vytápění - otopná tělesa</t>
  </si>
  <si>
    <t>39</t>
  </si>
  <si>
    <t>735494811/R</t>
  </si>
  <si>
    <t xml:space="preserve">Vypuštění vody z otopných soustav  bez kotlů, ohříváků, zásobníků a nádrží</t>
  </si>
  <si>
    <t>1573618453</t>
  </si>
  <si>
    <t xml:space="preserve">Poznámka k souboru cen:_x000d_
1. V ceně je započteno vypuštění vody z otopných těles včetně rozvodu potrubí. 2. Cenami se oceňuje: a) vypuštění vody z otopných těles při jejich demontáži a opravách v úseku od rozdělovače po otopné těleso včetně, popřípadě od protipříruby potrubí připojeného ke zdroji, b) vypouštění vody ze stoupacích potrubí v úseku od uzávěru stoupacích potrubí k otopným tělesům včetně. 3. Množství se určí součtem výhřevných ploch všech otopných těles vypouštěného systému nebo stoupacího potrubí. </t>
  </si>
  <si>
    <t>40</t>
  </si>
  <si>
    <t>735111810/R</t>
  </si>
  <si>
    <t xml:space="preserve">Demontáž otopných těles litinových  článkových</t>
  </si>
  <si>
    <t>689974120</t>
  </si>
  <si>
    <t>41</t>
  </si>
  <si>
    <t>735121810/R</t>
  </si>
  <si>
    <t xml:space="preserve">Demontáž otopných těles ocelových  článkových</t>
  </si>
  <si>
    <t>195388132</t>
  </si>
  <si>
    <t>42</t>
  </si>
  <si>
    <t>735151680</t>
  </si>
  <si>
    <t>Otopná tělesa panelová třídesková PN 1,0 MPa, T do 110°C se třemi přídavnými přestupními plochami výšky tělesa 600 mm stavební délky / výkonu 1400 mm / 3368 W</t>
  </si>
  <si>
    <t>-1970963232</t>
  </si>
  <si>
    <t xml:space="preserve">Poznámka k souboru cen:_x000d_
1. Ceny lze použít pro jakýkoli způsob připojení. </t>
  </si>
  <si>
    <t>43</t>
  </si>
  <si>
    <t>735191910</t>
  </si>
  <si>
    <t xml:space="preserve">Ostatní opravy otopných těles  napuštění vody do otopného systému včetně potrubí (bez kotle a ohříváků) otopných těles</t>
  </si>
  <si>
    <t>-693378331</t>
  </si>
  <si>
    <t xml:space="preserve">Poznámka k souboru cen:_x000d_
1. Cenami -1914 a -1915 se oceňuje osazení sestavených otopných těles na nové konzoly; jejich případné sestavení se oceňuje příslušnými cenami souborů cen 735 11- . . Opravy otopných těles litinových a 735 12- . . Opravy otopných těles ocelových. 2. Cenami -2911 až -2932 se oceňuje osazení otopných těles na původní konzoly. </t>
  </si>
  <si>
    <t>(0,6*1,4)*12</t>
  </si>
  <si>
    <t>44</t>
  </si>
  <si>
    <t>735191905</t>
  </si>
  <si>
    <t xml:space="preserve">Ostatní opravy otopných těles  odvzdušnění tělesa</t>
  </si>
  <si>
    <t>-1623553356</t>
  </si>
  <si>
    <t>45</t>
  </si>
  <si>
    <t>998735201</t>
  </si>
  <si>
    <t xml:space="preserve">Přesun hmot pro otopná tělesa  stanovený procentní sazbou (%) z ceny vodorovná dopravní vzdálenost do 50 m v objektech výšky do 6 m</t>
  </si>
  <si>
    <t>1078699605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</si>
  <si>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</si>
  <si>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742</t>
  </si>
  <si>
    <t>Elektroinstalace - slaboproud</t>
  </si>
  <si>
    <t>46</t>
  </si>
  <si>
    <t>742-x1</t>
  </si>
  <si>
    <t>Demontáž školního zvonku</t>
  </si>
  <si>
    <t>-116654125</t>
  </si>
  <si>
    <t>47</t>
  </si>
  <si>
    <t>742-x2</t>
  </si>
  <si>
    <t>Demontáž zvonkového klaksonu vč. likvidace</t>
  </si>
  <si>
    <t>1722051453</t>
  </si>
  <si>
    <t>48</t>
  </si>
  <si>
    <t>742-x3</t>
  </si>
  <si>
    <t>Dod + mtž nového školního zvonku</t>
  </si>
  <si>
    <t>1316307002</t>
  </si>
  <si>
    <t>49</t>
  </si>
  <si>
    <t>742-x4</t>
  </si>
  <si>
    <t>Dod + mtž nového zvonkového klaksonu</t>
  </si>
  <si>
    <t>885573478</t>
  </si>
  <si>
    <t>50</t>
  </si>
  <si>
    <t>998742201</t>
  </si>
  <si>
    <t>Přesun hmot pro slaboproud stanovený procentní sazbou (%) z ceny vodorovná dopravní vzdálenost do 50 m v objektech výšky do 6 m</t>
  </si>
  <si>
    <t>250059331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</si>
  <si>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</si>
  <si>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751</t>
  </si>
  <si>
    <t>Vzduchotechnika</t>
  </si>
  <si>
    <t>51</t>
  </si>
  <si>
    <t>751398852</t>
  </si>
  <si>
    <t>Demontáž ostatních zařízení protidešťové žaluzie nebo žaluziové klapky z čtyřhranného potrubí, průřezu přes 0,150 do 0,300 m2</t>
  </si>
  <si>
    <t>-1966815870</t>
  </si>
  <si>
    <t>52</t>
  </si>
  <si>
    <t>751398052</t>
  </si>
  <si>
    <t xml:space="preserve">Montáž ostatních zařízení  protidešťové žaluzie nebo žaluziové klapky na čtyřhranné potrubí, průřezu přes 0,150 do 0,300 m2</t>
  </si>
  <si>
    <t>-1546612261</t>
  </si>
  <si>
    <t>53</t>
  </si>
  <si>
    <t>M</t>
  </si>
  <si>
    <t>42982410</t>
  </si>
  <si>
    <t>klapka regulační žaluziová Pz VZT 710x400mm</t>
  </si>
  <si>
    <t>-1023151029</t>
  </si>
  <si>
    <t>54</t>
  </si>
  <si>
    <t>998751201</t>
  </si>
  <si>
    <t>Přesun hmot pro vzduchotechniku stanovený procentní sazbou (%) z ceny vodorovná dopravní vzdálenost do 50 m v objektech výšky do 12 m</t>
  </si>
  <si>
    <t>1886416441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</si>
  <si>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</si>
  <si>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762</t>
  </si>
  <si>
    <t>Konstrukce tesařské</t>
  </si>
  <si>
    <t>55</t>
  </si>
  <si>
    <t>762511223</t>
  </si>
  <si>
    <t>Podlahové konstrukce podkladové z dřevoštěpkových desek OSB jednovrstvých lepených na pero a drážku nebroušených, tloušťky desky 15 mm</t>
  </si>
  <si>
    <t>2010929895</t>
  </si>
  <si>
    <t xml:space="preserve">Poznámka k souboru cen:_x000d_
1. V cenách -1123 až -2225 Podlahové konstrukce podkladové z desek dřevoštěpkových a cementotřískových jsou započteny i náklady na dodávku spojovacích prostředků, na tyto položky se nevztahuje ocenění dodávky spojovacích prostředků. </t>
  </si>
  <si>
    <t>56</t>
  </si>
  <si>
    <t>762511823</t>
  </si>
  <si>
    <t xml:space="preserve">Demontáž podlahové konstrukce podkladové  z dřevoštěpkových desek jednovrstvých lepených na pero drážku, tloušťka desky do 15 mm</t>
  </si>
  <si>
    <t>-1945645469</t>
  </si>
  <si>
    <t xml:space="preserve">Poznámka k souboru cen:_x000d_
1. V cenách nejsou započteny náklady na odstranění tepelné izolace z podlah; tyto se oceňují cenami části B01 katalogu 800–713 Izolace tepelné. </t>
  </si>
  <si>
    <t>57</t>
  </si>
  <si>
    <t>998762201</t>
  </si>
  <si>
    <t xml:space="preserve">Přesun hmot pro konstrukce tesařské  stanovený procentní sazbou (%) z ceny vodorovná dopravní vzdálenost do 50 m v objektech výšky do 6 m</t>
  </si>
  <si>
    <t>-1000128772</t>
  </si>
  <si>
    <t>766</t>
  </si>
  <si>
    <t>Konstrukce truhlářské</t>
  </si>
  <si>
    <t>58</t>
  </si>
  <si>
    <t>766411821</t>
  </si>
  <si>
    <t xml:space="preserve">Demontáž obložení stěn  palubkami</t>
  </si>
  <si>
    <t>-1712567162</t>
  </si>
  <si>
    <t xml:space="preserve">Poznámka k souboru cen:_x000d_
1. Cenami nelze oceňovat demontáž obložení stěn výšky přes 2,5 m; tyto práce se oceňují cenami souboru cen 766 42-18 Demontáž obložení podhledů. </t>
  </si>
  <si>
    <t>(12,075+12,075+12,446+12,446+0,62+0,62+0,62+0,62+0,5+0,5-2,75)*2,5</t>
  </si>
  <si>
    <t>-(1,15*0,65)*8</t>
  </si>
  <si>
    <t>59</t>
  </si>
  <si>
    <t>766411822</t>
  </si>
  <si>
    <t xml:space="preserve">Demontáž obložení stěn  podkladových roštů</t>
  </si>
  <si>
    <t>1538491435</t>
  </si>
  <si>
    <t>60</t>
  </si>
  <si>
    <t>766-x1</t>
  </si>
  <si>
    <t>Demontáž dřevěných krytů radiátorů vč. likvidace</t>
  </si>
  <si>
    <t>1672169805</t>
  </si>
  <si>
    <t>(5,6*(0,5+0,87))*4</t>
  </si>
  <si>
    <t>61</t>
  </si>
  <si>
    <t>766417211/R</t>
  </si>
  <si>
    <t xml:space="preserve">Montáž obložení stěn  rošt podkladový</t>
  </si>
  <si>
    <t>1852215788</t>
  </si>
  <si>
    <t xml:space="preserve">Poznámka k souboru cen:_x000d_
1. V cenách -1212 až -6243 jsou započteny i náklady na přišroubování soklu. 2. V cenách -1212 až -6243 nejsou započteny náklady na montáž podkladového roštu, tato montáž se oceňuje cenou -7211. 3. V ceně -7211 nejsou započteny náklady na montáž a dodávku nosných prvků (např. konzol, trnů) pro zavěšený rošt; tato montáž a dodávka se oceňuje individuálně. 4. Cenami -1212 až -6243 nelze oceňovat obložení sloupů zakřiveného průřezu; toto obložení se oceňuje individuálně. </t>
  </si>
  <si>
    <t>62</t>
  </si>
  <si>
    <t>766411224</t>
  </si>
  <si>
    <t xml:space="preserve">Montáž obložení stěn  plochy do 1 m2 palubkami na pero a drážku modřínovými, šířky přes 100 mm</t>
  </si>
  <si>
    <t>-788106828</t>
  </si>
  <si>
    <t>(12,075+12,075+12,446+12,446+0,62+0,62+0,62+0,62-2,75+5,7+5,7+3,3)*3</t>
  </si>
  <si>
    <t>-(1,15*8)*1,15</t>
  </si>
  <si>
    <t>63</t>
  </si>
  <si>
    <t>61191157</t>
  </si>
  <si>
    <t>palubky obkladové modřín profil klasický 21x121mm A/B</t>
  </si>
  <si>
    <t>-1252273134</t>
  </si>
  <si>
    <t>179,836*1,1 'Přepočtené koeficientem množství</t>
  </si>
  <si>
    <t>64</t>
  </si>
  <si>
    <t>766699761</t>
  </si>
  <si>
    <t xml:space="preserve">Montáž ostatních truhlářských konstrukcí  překrytí spár stěn lištou plochou</t>
  </si>
  <si>
    <t>m</t>
  </si>
  <si>
    <t>530420592</t>
  </si>
  <si>
    <t xml:space="preserve">Poznámka k souboru cen:_x000d_
1. Cenami -8111 a -8112 se oceňuje montáž vrat oboru JKPOV 611. 2. Cenami -97 . . nelze oceňovat venkovní krycí lišty balkónových dveří; tato montáž se oceňuje cenou -1610. </t>
  </si>
  <si>
    <t>12,075+12,075+12,446+12,446+0,62+0,62+0,62+0,62+5,7+5,7+3,3+3,3</t>
  </si>
  <si>
    <t>-1,15*8</t>
  </si>
  <si>
    <t>65</t>
  </si>
  <si>
    <t>3820134680</t>
  </si>
  <si>
    <t>Dřevěná plochá lišta nastavená - hloubka dle skutečnosti (cca. 50mm)</t>
  </si>
  <si>
    <t>ks</t>
  </si>
  <si>
    <t>-1063645502</t>
  </si>
  <si>
    <t>60,322/2</t>
  </si>
  <si>
    <t>30,161*1,15 'Přepočtené koeficientem množství</t>
  </si>
  <si>
    <t>66</t>
  </si>
  <si>
    <t>766699762</t>
  </si>
  <si>
    <t xml:space="preserve">Montáž ostatních truhlářských konstrukcí  překrytí spár stěn lištou rohovou</t>
  </si>
  <si>
    <t>1376392680</t>
  </si>
  <si>
    <t>3*17</t>
  </si>
  <si>
    <t>1,12*16</t>
  </si>
  <si>
    <t>67</t>
  </si>
  <si>
    <t>3820134560</t>
  </si>
  <si>
    <t>Dřevěná rohová lišta nastavená 45x45x2000 mm</t>
  </si>
  <si>
    <t>-976381408</t>
  </si>
  <si>
    <t>68,92/2</t>
  </si>
  <si>
    <t>34,46*1,15 'Přepočtené koeficientem množství</t>
  </si>
  <si>
    <t>68</t>
  </si>
  <si>
    <t>766699611</t>
  </si>
  <si>
    <t xml:space="preserve">Montáž ostatních truhlářských konstrukcí  krytů topného tělesa dřevených povrchově upravených</t>
  </si>
  <si>
    <t>-483916400</t>
  </si>
  <si>
    <t>69</t>
  </si>
  <si>
    <t>60556101</t>
  </si>
  <si>
    <t>řezivo dubové sušené tl 50mm</t>
  </si>
  <si>
    <t>m3</t>
  </si>
  <si>
    <t>-916083711</t>
  </si>
  <si>
    <t>30,688*0,05</t>
  </si>
  <si>
    <t>1,534*1,15 'Přepočtené koeficientem množství</t>
  </si>
  <si>
    <t>70</t>
  </si>
  <si>
    <t>766-x2</t>
  </si>
  <si>
    <t>Hoblování fošen</t>
  </si>
  <si>
    <t>1888184565</t>
  </si>
  <si>
    <t>71</t>
  </si>
  <si>
    <t>998766201</t>
  </si>
  <si>
    <t>Přesun hmot pro konstrukce truhlářské stanovený procentní sazbou (%) z ceny vodorovná dopravní vzdálenost do 50 m v objektech výšky do 6 m</t>
  </si>
  <si>
    <t>603510730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</si>
  <si>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</si>
  <si>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</si>
  <si>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</si>
  <si>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72</t>
  </si>
  <si>
    <t>767-x1</t>
  </si>
  <si>
    <t>Dmtž, uschování a zpětná mtž konzolí radiátorů</t>
  </si>
  <si>
    <t>-255269876</t>
  </si>
  <si>
    <t>73</t>
  </si>
  <si>
    <t>767661811</t>
  </si>
  <si>
    <t>Demontáž mříží pevných nebo otevíravých</t>
  </si>
  <si>
    <t>-920114465</t>
  </si>
  <si>
    <t>2,75*3</t>
  </si>
  <si>
    <t>74</t>
  </si>
  <si>
    <t>767662210</t>
  </si>
  <si>
    <t>Montáž mříží otvíravých</t>
  </si>
  <si>
    <t>-2035841305</t>
  </si>
  <si>
    <t xml:space="preserve">Poznámka k souboru cen:_x000d_
1. Cenami lze oceňovat pouze montáž mříží dodaných vcelku. 2. Montáž mříží z jednotlivých tyčových prvků se oceňuje cenami 767 99- . . Montáž ostatních atypických zámečnických konstrukcí. 3. V cenách není započtena montáž dokončení okování mříží otvíravých; tyto práce se oceňují cenami souboru cen 767 64- . . Montáž dveří. </t>
  </si>
  <si>
    <t>75</t>
  </si>
  <si>
    <t>998767201</t>
  </si>
  <si>
    <t xml:space="preserve">Přesun hmot pro zámečnické konstrukce  stanovený procentní sazbou (%) z ceny vodorovná dopravní vzdálenost do 50 m v objektech výšky do 6 m</t>
  </si>
  <si>
    <t>348078000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</si>
  <si>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</si>
  <si>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775</t>
  </si>
  <si>
    <t>Podlahy skládané</t>
  </si>
  <si>
    <t>76</t>
  </si>
  <si>
    <t>775411810</t>
  </si>
  <si>
    <t xml:space="preserve">Demontáž soklíků nebo lišt dřevěných  přibíjených</t>
  </si>
  <si>
    <t>1007453166</t>
  </si>
  <si>
    <t>77</t>
  </si>
  <si>
    <t>775511411</t>
  </si>
  <si>
    <t xml:space="preserve">Podlahy vlysové masivní lepené  rybinový, řemenový, průpletový vzor s tmelením a broušením, bez povrchové úpravy a olištování z vlysů tl. do 22 mm šířky přes 40 do 50 mm, délky přes 240 do 300 mm dub, třída I</t>
  </si>
  <si>
    <t>-448250417</t>
  </si>
  <si>
    <t>78</t>
  </si>
  <si>
    <t>775591319</t>
  </si>
  <si>
    <t xml:space="preserve">Skládané podlahy - ostatní práce  celkové s mezibroušením základní lak, mezibroušení laku, vrchní lak, mezibroušení laku, vrchní lak</t>
  </si>
  <si>
    <t>-1454992279</t>
  </si>
  <si>
    <t xml:space="preserve">Poznámka k souboru cen:_x000d_
1. V cenách souboru cen 775 59- . . jsou započteny i náklady na dodání materiálu. 2. Vyrovnání podkladu se oceňuje cenami 776 99-01 . . Vyrovnání podkladu samonivelační stěrkou v části A01 ceníku 776 Podlahy povlakové </t>
  </si>
  <si>
    <t>79</t>
  </si>
  <si>
    <t>775413110</t>
  </si>
  <si>
    <t xml:space="preserve">Montáž podlahového soklíku nebo lišty obvodové (soklové) dřevěné  bez základního nátěru lišty ze dřeva tvrdého nebo měkkého, v přírodní barvě přibíjené, s přetmelením</t>
  </si>
  <si>
    <t>-14600759</t>
  </si>
  <si>
    <t xml:space="preserve">Poznámka k souboru cen:_x000d_
1. V cenách 775 41- . . nejsou započteny náklady na dodání lišt (soklíků). Tyto náklady se oceňují ve specifikaci; ztratné lze dohodnout v přiměřené výši. </t>
  </si>
  <si>
    <t>80</t>
  </si>
  <si>
    <t>61418101</t>
  </si>
  <si>
    <t>lišta podlahová dřevěná dub 8x35 mm</t>
  </si>
  <si>
    <t>-1812916027</t>
  </si>
  <si>
    <t>69*1,15 'Přepočtené koeficientem množství</t>
  </si>
  <si>
    <t>81</t>
  </si>
  <si>
    <t>998775201</t>
  </si>
  <si>
    <t xml:space="preserve">Přesun hmot pro podlahy skládané  stanovený procentní sazbou (%) z ceny vodorovná dopravní vzdálenost do 50 m v objektech výšky do 6 m</t>
  </si>
  <si>
    <t>-1620573289</t>
  </si>
  <si>
    <t>783</t>
  </si>
  <si>
    <t>Dokončovací práce - nátěry</t>
  </si>
  <si>
    <t>82</t>
  </si>
  <si>
    <t>783101201</t>
  </si>
  <si>
    <t>Příprava podkladu truhlářských konstrukcí před provedením nátěru broušení smirkovým papírem nebo plátnem hrubé</t>
  </si>
  <si>
    <t>-268256992</t>
  </si>
  <si>
    <t>Dřevěné instalační kryty na stropě</t>
  </si>
  <si>
    <t>(4*1,5)*4</t>
  </si>
  <si>
    <t>83</t>
  </si>
  <si>
    <t>783118211</t>
  </si>
  <si>
    <t>Lakovací nátěr truhlářských konstrukcí dvojnásobný s mezibroušením syntetický</t>
  </si>
  <si>
    <t>399739337</t>
  </si>
  <si>
    <t>Zakrytí instalací na stropě</t>
  </si>
  <si>
    <t>Palubky</t>
  </si>
  <si>
    <t>179,836</t>
  </si>
  <si>
    <t>Kryty radiátorů</t>
  </si>
  <si>
    <t>(30,688*2)*1,3</t>
  </si>
  <si>
    <t>84</t>
  </si>
  <si>
    <t>783-x1</t>
  </si>
  <si>
    <t>Nátěr syntetický dvojnásobný ocelových tělovýchovných prvků vč. obroušení</t>
  </si>
  <si>
    <t>-1335081432</t>
  </si>
  <si>
    <t>85</t>
  </si>
  <si>
    <t>783-x2</t>
  </si>
  <si>
    <t>Nátěr syntetický dvojnásobný potrubí k radiátorům</t>
  </si>
  <si>
    <t>-1520255994</t>
  </si>
  <si>
    <t>86</t>
  </si>
  <si>
    <t>783-x4</t>
  </si>
  <si>
    <t>Nátěr syntetický dvojnásobný ocelových konzolí pro kryty radiátorů vč. obroušení</t>
  </si>
  <si>
    <t>-1571614838</t>
  </si>
  <si>
    <t>784</t>
  </si>
  <si>
    <t>Dokončovací práce - malby a tapety</t>
  </si>
  <si>
    <t>87</t>
  </si>
  <si>
    <t>784121001</t>
  </si>
  <si>
    <t>Oškrabání malby v místnostech výšky do 3,80 m</t>
  </si>
  <si>
    <t>1624241848</t>
  </si>
  <si>
    <t xml:space="preserve">Poznámka k souboru cen:_x000d_
1. Cenami souboru cen se oceňuje jakýkoli počet současně škrabaných vrstev barvy. </t>
  </si>
  <si>
    <t>Strop</t>
  </si>
  <si>
    <t>Odpočet dřevěnných krytů</t>
  </si>
  <si>
    <t>-(4*1,5)*4</t>
  </si>
  <si>
    <t>Strop nářaďovna</t>
  </si>
  <si>
    <t>Mezisoučet</t>
  </si>
  <si>
    <t>Stěny</t>
  </si>
  <si>
    <t>((12,075+12,075+12,446+12,446+0,62+0,62+0,62+0,62)*3)*0,7</t>
  </si>
  <si>
    <t>((5,7+5,7+3,3+3,3)*0,2)*0,7</t>
  </si>
  <si>
    <t>88</t>
  </si>
  <si>
    <t>784181125</t>
  </si>
  <si>
    <t>Penetrace podkladu jednonásobná hloubková v místnostech výšky přes 5,00 m</t>
  </si>
  <si>
    <t>-12091705</t>
  </si>
  <si>
    <t>(12,075+12,075+12,446+12,446+0,62+0,62+0,62+0,62)*3</t>
  </si>
  <si>
    <t>(5,7+5,7+3,3+3,3)*0,2</t>
  </si>
  <si>
    <t>89</t>
  </si>
  <si>
    <t>784221105</t>
  </si>
  <si>
    <t>Malby z malířských směsí otěruvzdorných za sucha dvojnásobné, bílé za sucha otěruvzdorné dobře v místnostech výšky přes 5,00 m</t>
  </si>
  <si>
    <t>613074795</t>
  </si>
  <si>
    <t>VRN</t>
  </si>
  <si>
    <t>Vedlejší rozpočtové náklady</t>
  </si>
  <si>
    <t>VRN6</t>
  </si>
  <si>
    <t>Územní vlivy</t>
  </si>
  <si>
    <t>90</t>
  </si>
  <si>
    <t>065002000</t>
  </si>
  <si>
    <t>Mimostaveništní doprava materiálů</t>
  </si>
  <si>
    <t>1024</t>
  </si>
  <si>
    <t>-1986975516</t>
  </si>
  <si>
    <t>VRN9</t>
  </si>
  <si>
    <t>Ostatní náklady</t>
  </si>
  <si>
    <t>91</t>
  </si>
  <si>
    <t>094002000</t>
  </si>
  <si>
    <t>Ostatní náklady související s výstavbou - dle uvážení zhotovitele - např. pronájmy kontejnerů, průběžný úklid, doprava pracovníků apod...</t>
  </si>
  <si>
    <t>2092595627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</si>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</sst>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6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protection locked="0"/>
    </xf>
    <xf numFmtId="0" fontId="13" fillId="2" borderId="0" xfId="0" applyFont="1" applyFill="1" applyAlignment="1" applyProtection="1">
      <alignment horizontal="left" vertical="center"/>
    </xf>
    <xf numFmtId="0" fontId="14"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5"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4" fillId="2" borderId="0" xfId="0" applyFont="1" applyFill="1" applyAlignment="1">
      <alignment vertical="center"/>
    </xf>
    <xf numFmtId="0" fontId="15" fillId="2" borderId="0" xfId="0" applyFont="1" applyFill="1" applyAlignment="1">
      <alignment horizontal="left" vertical="center"/>
    </xf>
    <xf numFmtId="0" fontId="31" fillId="2" borderId="0" xfId="1" applyFont="1" applyFill="1" applyAlignment="1">
      <alignment vertical="center"/>
    </xf>
    <xf numFmtId="0" fontId="14"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167" fontId="0" fillId="3" borderId="28" xfId="0" applyNumberFormat="1" applyFont="1" applyFill="1" applyBorder="1" applyAlignment="1" applyProtection="1">
      <alignment vertical="center"/>
      <protection locked="0"/>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0" borderId="1" xfId="0" applyFont="1" applyFill="1" applyBorder="1" applyAlignment="1">
      <alignment horizontal="left" vertical="center"/>
      <protection locked="0"/>
    </xf>
    <xf numFmtId="0" fontId="41" fillId="0"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ht="36.96" customHeight="1">
      <c r="AR2"/>
      <c r="BS2" s="24" t="s">
        <v>8</v>
      </c>
      <c r="BT2" s="24" t="s">
        <v>9</v>
      </c>
    </row>
    <row r="3" ht="6.96"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ht="36.96"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ht="14.4" customHeight="1">
      <c r="B5" s="28"/>
      <c r="C5" s="29"/>
      <c r="D5" s="34" t="s">
        <v>15</v>
      </c>
      <c r="E5" s="29"/>
      <c r="F5" s="29"/>
      <c r="G5" s="29"/>
      <c r="H5" s="29"/>
      <c r="I5" s="29"/>
      <c r="J5" s="29"/>
      <c r="K5" s="35" t="s">
        <v>16</v>
      </c>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31"/>
      <c r="BE5" s="36" t="s">
        <v>17</v>
      </c>
      <c r="BS5" s="24" t="s">
        <v>8</v>
      </c>
    </row>
    <row r="6" ht="36.96" customHeight="1">
      <c r="B6" s="28"/>
      <c r="C6" s="29"/>
      <c r="D6" s="37" t="s">
        <v>18</v>
      </c>
      <c r="E6" s="29"/>
      <c r="F6" s="29"/>
      <c r="G6" s="29"/>
      <c r="H6" s="29"/>
      <c r="I6" s="29"/>
      <c r="J6" s="29"/>
      <c r="K6" s="38" t="s">
        <v>19</v>
      </c>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1"/>
      <c r="BE6" s="39"/>
      <c r="BS6" s="24" t="s">
        <v>8</v>
      </c>
    </row>
    <row r="7" ht="14.4" customHeight="1">
      <c r="B7" s="28"/>
      <c r="C7" s="29"/>
      <c r="D7" s="40"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40" t="s">
        <v>22</v>
      </c>
      <c r="AL7" s="29"/>
      <c r="AM7" s="29"/>
      <c r="AN7" s="35" t="s">
        <v>21</v>
      </c>
      <c r="AO7" s="29"/>
      <c r="AP7" s="29"/>
      <c r="AQ7" s="31"/>
      <c r="BE7" s="39"/>
      <c r="BS7" s="24" t="s">
        <v>8</v>
      </c>
    </row>
    <row r="8" ht="14.4" customHeight="1">
      <c r="B8" s="28"/>
      <c r="C8" s="29"/>
      <c r="D8" s="40" t="s">
        <v>23</v>
      </c>
      <c r="E8" s="29"/>
      <c r="F8" s="29"/>
      <c r="G8" s="29"/>
      <c r="H8" s="29"/>
      <c r="I8" s="29"/>
      <c r="J8" s="29"/>
      <c r="K8" s="35" t="s">
        <v>24</v>
      </c>
      <c r="L8" s="29"/>
      <c r="M8" s="29"/>
      <c r="N8" s="29"/>
      <c r="O8" s="29"/>
      <c r="P8" s="29"/>
      <c r="Q8" s="29"/>
      <c r="R8" s="29"/>
      <c r="S8" s="29"/>
      <c r="T8" s="29"/>
      <c r="U8" s="29"/>
      <c r="V8" s="29"/>
      <c r="W8" s="29"/>
      <c r="X8" s="29"/>
      <c r="Y8" s="29"/>
      <c r="Z8" s="29"/>
      <c r="AA8" s="29"/>
      <c r="AB8" s="29"/>
      <c r="AC8" s="29"/>
      <c r="AD8" s="29"/>
      <c r="AE8" s="29"/>
      <c r="AF8" s="29"/>
      <c r="AG8" s="29"/>
      <c r="AH8" s="29"/>
      <c r="AI8" s="29"/>
      <c r="AJ8" s="29"/>
      <c r="AK8" s="40" t="s">
        <v>25</v>
      </c>
      <c r="AL8" s="29"/>
      <c r="AM8" s="29"/>
      <c r="AN8" s="41" t="s">
        <v>26</v>
      </c>
      <c r="AO8" s="29"/>
      <c r="AP8" s="29"/>
      <c r="AQ8" s="31"/>
      <c r="BE8" s="39"/>
      <c r="BS8" s="24" t="s">
        <v>8</v>
      </c>
    </row>
    <row r="9" ht="14.4"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9"/>
      <c r="BS9" s="24" t="s">
        <v>8</v>
      </c>
    </row>
    <row r="10" ht="14.4" customHeight="1">
      <c r="B10" s="28"/>
      <c r="C10" s="29"/>
      <c r="D10" s="40" t="s">
        <v>27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40" t="s">
        <v>28</v>
      </c>
      <c r="AL10" s="29"/>
      <c r="AM10" s="29"/>
      <c r="AN10" s="35" t="s">
        <v>21</v>
      </c>
      <c r="AO10" s="29"/>
      <c r="AP10" s="29"/>
      <c r="AQ10" s="31"/>
      <c r="BE10" s="39"/>
      <c r="BS10" s="24" t="s">
        <v>8</v>
      </c>
    </row>
    <row r="11" ht="18.48" customHeight="1">
      <c r="B11" s="28"/>
      <c r="C11" s="29"/>
      <c r="D11" s="29"/>
      <c r="E11" s="35" t="s">
        <v>29</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40" t="s">
        <v>30</v>
      </c>
      <c r="AL11" s="29"/>
      <c r="AM11" s="29"/>
      <c r="AN11" s="35" t="s">
        <v>21</v>
      </c>
      <c r="AO11" s="29"/>
      <c r="AP11" s="29"/>
      <c r="AQ11" s="31"/>
      <c r="BE11" s="39"/>
      <c r="BS11" s="24" t="s">
        <v>8</v>
      </c>
    </row>
    <row r="12" ht="6.96"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9"/>
      <c r="BS12" s="24" t="s">
        <v>8</v>
      </c>
    </row>
    <row r="13" ht="14.4" customHeight="1">
      <c r="B13" s="28"/>
      <c r="C13" s="29"/>
      <c r="D13" s="40" t="s">
        <v>31</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40" t="s">
        <v>28</v>
      </c>
      <c r="AL13" s="29"/>
      <c r="AM13" s="29"/>
      <c r="AN13" s="42" t="s">
        <v>32</v>
      </c>
      <c r="AO13" s="29"/>
      <c r="AP13" s="29"/>
      <c r="AQ13" s="31"/>
      <c r="BE13" s="39"/>
      <c r="BS13" s="24" t="s">
        <v>8</v>
      </c>
    </row>
    <row r="14">
      <c r="B14" s="28"/>
      <c r="C14" s="29"/>
      <c r="D14" s="29"/>
      <c r="E14" s="42" t="s">
        <v>32</v>
      </c>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0" t="s">
        <v>30</v>
      </c>
      <c r="AL14" s="29"/>
      <c r="AM14" s="29"/>
      <c r="AN14" s="42" t="s">
        <v>32</v>
      </c>
      <c r="AO14" s="29"/>
      <c r="AP14" s="29"/>
      <c r="AQ14" s="31"/>
      <c r="BE14" s="39"/>
      <c r="BS14" s="24" t="s">
        <v>8</v>
      </c>
    </row>
    <row r="15" ht="6.96"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9"/>
      <c r="BS15" s="24" t="s">
        <v>6</v>
      </c>
    </row>
    <row r="16" ht="14.4" customHeight="1">
      <c r="B16" s="28"/>
      <c r="C16" s="29"/>
      <c r="D16" s="40" t="s">
        <v>33</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40" t="s">
        <v>28</v>
      </c>
      <c r="AL16" s="29"/>
      <c r="AM16" s="29"/>
      <c r="AN16" s="35" t="s">
        <v>21</v>
      </c>
      <c r="AO16" s="29"/>
      <c r="AP16" s="29"/>
      <c r="AQ16" s="31"/>
      <c r="BE16" s="39"/>
      <c r="BS16" s="24" t="s">
        <v>6</v>
      </c>
    </row>
    <row r="17" ht="18.48" customHeight="1">
      <c r="B17" s="28"/>
      <c r="C17" s="29"/>
      <c r="D17" s="29"/>
      <c r="E17" s="35" t="s">
        <v>34</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40" t="s">
        <v>30</v>
      </c>
      <c r="AL17" s="29"/>
      <c r="AM17" s="29"/>
      <c r="AN17" s="35" t="s">
        <v>21</v>
      </c>
      <c r="AO17" s="29"/>
      <c r="AP17" s="29"/>
      <c r="AQ17" s="31"/>
      <c r="BE17" s="39"/>
      <c r="BS17" s="24" t="s">
        <v>35</v>
      </c>
    </row>
    <row r="18" ht="6.96"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9"/>
      <c r="BS18" s="24" t="s">
        <v>8</v>
      </c>
    </row>
    <row r="19" ht="14.4" customHeight="1">
      <c r="B19" s="28"/>
      <c r="C19" s="29"/>
      <c r="D19" s="40" t="s">
        <v>36</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9"/>
      <c r="BS19" s="24" t="s">
        <v>8</v>
      </c>
    </row>
    <row r="20" ht="16.5" customHeight="1">
      <c r="B20" s="28"/>
      <c r="C20" s="29"/>
      <c r="D20" s="29"/>
      <c r="E20" s="44" t="s">
        <v>21</v>
      </c>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29"/>
      <c r="AP20" s="29"/>
      <c r="AQ20" s="31"/>
      <c r="BE20" s="39"/>
      <c r="BS20" s="24" t="s">
        <v>6</v>
      </c>
    </row>
    <row r="21" ht="6.96"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9"/>
    </row>
    <row r="22" ht="6.96" customHeight="1">
      <c r="B22" s="28"/>
      <c r="C22" s="29"/>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29"/>
      <c r="AQ22" s="31"/>
      <c r="BE22" s="39"/>
    </row>
    <row r="23" s="1" customFormat="1" ht="25.92" customHeight="1">
      <c r="B23" s="46"/>
      <c r="C23" s="47"/>
      <c r="D23" s="48" t="s">
        <v>37</v>
      </c>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50">
        <f>ROUND(AG51,2)</f>
        <v>0</v>
      </c>
      <c r="AL23" s="49"/>
      <c r="AM23" s="49"/>
      <c r="AN23" s="49"/>
      <c r="AO23" s="49"/>
      <c r="AP23" s="47"/>
      <c r="AQ23" s="51"/>
      <c r="BE23" s="39"/>
    </row>
    <row r="24" s="1" customFormat="1" ht="6.96" customHeight="1">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51"/>
      <c r="BE24" s="39"/>
    </row>
    <row r="25" s="1" customFormat="1">
      <c r="B25" s="46"/>
      <c r="C25" s="47"/>
      <c r="D25" s="47"/>
      <c r="E25" s="47"/>
      <c r="F25" s="47"/>
      <c r="G25" s="47"/>
      <c r="H25" s="47"/>
      <c r="I25" s="47"/>
      <c r="J25" s="47"/>
      <c r="K25" s="47"/>
      <c r="L25" s="52" t="s">
        <v>38</v>
      </c>
      <c r="M25" s="52"/>
      <c r="N25" s="52"/>
      <c r="O25" s="52"/>
      <c r="P25" s="47"/>
      <c r="Q25" s="47"/>
      <c r="R25" s="47"/>
      <c r="S25" s="47"/>
      <c r="T25" s="47"/>
      <c r="U25" s="47"/>
      <c r="V25" s="47"/>
      <c r="W25" s="52" t="s">
        <v>39</v>
      </c>
      <c r="X25" s="52"/>
      <c r="Y25" s="52"/>
      <c r="Z25" s="52"/>
      <c r="AA25" s="52"/>
      <c r="AB25" s="52"/>
      <c r="AC25" s="52"/>
      <c r="AD25" s="52"/>
      <c r="AE25" s="52"/>
      <c r="AF25" s="47"/>
      <c r="AG25" s="47"/>
      <c r="AH25" s="47"/>
      <c r="AI25" s="47"/>
      <c r="AJ25" s="47"/>
      <c r="AK25" s="52" t="s">
        <v>40</v>
      </c>
      <c r="AL25" s="52"/>
      <c r="AM25" s="52"/>
      <c r="AN25" s="52"/>
      <c r="AO25" s="52"/>
      <c r="AP25" s="47"/>
      <c r="AQ25" s="51"/>
      <c r="BE25" s="39"/>
    </row>
    <row r="26" s="2" customFormat="1" ht="14.4" customHeight="1">
      <c r="B26" s="53"/>
      <c r="C26" s="54"/>
      <c r="D26" s="55" t="s">
        <v>41</v>
      </c>
      <c r="E26" s="54"/>
      <c r="F26" s="55" t="s">
        <v>42</v>
      </c>
      <c r="G26" s="54"/>
      <c r="H26" s="54"/>
      <c r="I26" s="54"/>
      <c r="J26" s="54"/>
      <c r="K26" s="54"/>
      <c r="L26" s="56">
        <v>0.20999999999999999</v>
      </c>
      <c r="M26" s="54"/>
      <c r="N26" s="54"/>
      <c r="O26" s="54"/>
      <c r="P26" s="54"/>
      <c r="Q26" s="54"/>
      <c r="R26" s="54"/>
      <c r="S26" s="54"/>
      <c r="T26" s="54"/>
      <c r="U26" s="54"/>
      <c r="V26" s="54"/>
      <c r="W26" s="57">
        <f>ROUND(AZ51,2)</f>
        <v>0</v>
      </c>
      <c r="X26" s="54"/>
      <c r="Y26" s="54"/>
      <c r="Z26" s="54"/>
      <c r="AA26" s="54"/>
      <c r="AB26" s="54"/>
      <c r="AC26" s="54"/>
      <c r="AD26" s="54"/>
      <c r="AE26" s="54"/>
      <c r="AF26" s="54"/>
      <c r="AG26" s="54"/>
      <c r="AH26" s="54"/>
      <c r="AI26" s="54"/>
      <c r="AJ26" s="54"/>
      <c r="AK26" s="57">
        <f>ROUND(AV51,2)</f>
        <v>0</v>
      </c>
      <c r="AL26" s="54"/>
      <c r="AM26" s="54"/>
      <c r="AN26" s="54"/>
      <c r="AO26" s="54"/>
      <c r="AP26" s="54"/>
      <c r="AQ26" s="58"/>
      <c r="BE26" s="39"/>
    </row>
    <row r="27" s="2" customFormat="1" ht="14.4" customHeight="1">
      <c r="B27" s="53"/>
      <c r="C27" s="54"/>
      <c r="D27" s="54"/>
      <c r="E27" s="54"/>
      <c r="F27" s="55" t="s">
        <v>43</v>
      </c>
      <c r="G27" s="54"/>
      <c r="H27" s="54"/>
      <c r="I27" s="54"/>
      <c r="J27" s="54"/>
      <c r="K27" s="54"/>
      <c r="L27" s="56">
        <v>0.14999999999999999</v>
      </c>
      <c r="M27" s="54"/>
      <c r="N27" s="54"/>
      <c r="O27" s="54"/>
      <c r="P27" s="54"/>
      <c r="Q27" s="54"/>
      <c r="R27" s="54"/>
      <c r="S27" s="54"/>
      <c r="T27" s="54"/>
      <c r="U27" s="54"/>
      <c r="V27" s="54"/>
      <c r="W27" s="57">
        <f>ROUND(BA51,2)</f>
        <v>0</v>
      </c>
      <c r="X27" s="54"/>
      <c r="Y27" s="54"/>
      <c r="Z27" s="54"/>
      <c r="AA27" s="54"/>
      <c r="AB27" s="54"/>
      <c r="AC27" s="54"/>
      <c r="AD27" s="54"/>
      <c r="AE27" s="54"/>
      <c r="AF27" s="54"/>
      <c r="AG27" s="54"/>
      <c r="AH27" s="54"/>
      <c r="AI27" s="54"/>
      <c r="AJ27" s="54"/>
      <c r="AK27" s="57">
        <f>ROUND(AW51,2)</f>
        <v>0</v>
      </c>
      <c r="AL27" s="54"/>
      <c r="AM27" s="54"/>
      <c r="AN27" s="54"/>
      <c r="AO27" s="54"/>
      <c r="AP27" s="54"/>
      <c r="AQ27" s="58"/>
      <c r="BE27" s="39"/>
    </row>
    <row r="28" hidden="1" s="2" customFormat="1" ht="14.4" customHeight="1">
      <c r="B28" s="53"/>
      <c r="C28" s="54"/>
      <c r="D28" s="54"/>
      <c r="E28" s="54"/>
      <c r="F28" s="55" t="s">
        <v>44</v>
      </c>
      <c r="G28" s="54"/>
      <c r="H28" s="54"/>
      <c r="I28" s="54"/>
      <c r="J28" s="54"/>
      <c r="K28" s="54"/>
      <c r="L28" s="56">
        <v>0.20999999999999999</v>
      </c>
      <c r="M28" s="54"/>
      <c r="N28" s="54"/>
      <c r="O28" s="54"/>
      <c r="P28" s="54"/>
      <c r="Q28" s="54"/>
      <c r="R28" s="54"/>
      <c r="S28" s="54"/>
      <c r="T28" s="54"/>
      <c r="U28" s="54"/>
      <c r="V28" s="54"/>
      <c r="W28" s="57">
        <f>ROUND(BB51,2)</f>
        <v>0</v>
      </c>
      <c r="X28" s="54"/>
      <c r="Y28" s="54"/>
      <c r="Z28" s="54"/>
      <c r="AA28" s="54"/>
      <c r="AB28" s="54"/>
      <c r="AC28" s="54"/>
      <c r="AD28" s="54"/>
      <c r="AE28" s="54"/>
      <c r="AF28" s="54"/>
      <c r="AG28" s="54"/>
      <c r="AH28" s="54"/>
      <c r="AI28" s="54"/>
      <c r="AJ28" s="54"/>
      <c r="AK28" s="57">
        <v>0</v>
      </c>
      <c r="AL28" s="54"/>
      <c r="AM28" s="54"/>
      <c r="AN28" s="54"/>
      <c r="AO28" s="54"/>
      <c r="AP28" s="54"/>
      <c r="AQ28" s="58"/>
      <c r="BE28" s="39"/>
    </row>
    <row r="29" hidden="1" s="2" customFormat="1" ht="14.4" customHeight="1">
      <c r="B29" s="53"/>
      <c r="C29" s="54"/>
      <c r="D29" s="54"/>
      <c r="E29" s="54"/>
      <c r="F29" s="55" t="s">
        <v>45</v>
      </c>
      <c r="G29" s="54"/>
      <c r="H29" s="54"/>
      <c r="I29" s="54"/>
      <c r="J29" s="54"/>
      <c r="K29" s="54"/>
      <c r="L29" s="56">
        <v>0.14999999999999999</v>
      </c>
      <c r="M29" s="54"/>
      <c r="N29" s="54"/>
      <c r="O29" s="54"/>
      <c r="P29" s="54"/>
      <c r="Q29" s="54"/>
      <c r="R29" s="54"/>
      <c r="S29" s="54"/>
      <c r="T29" s="54"/>
      <c r="U29" s="54"/>
      <c r="V29" s="54"/>
      <c r="W29" s="57">
        <f>ROUND(BC51,2)</f>
        <v>0</v>
      </c>
      <c r="X29" s="54"/>
      <c r="Y29" s="54"/>
      <c r="Z29" s="54"/>
      <c r="AA29" s="54"/>
      <c r="AB29" s="54"/>
      <c r="AC29" s="54"/>
      <c r="AD29" s="54"/>
      <c r="AE29" s="54"/>
      <c r="AF29" s="54"/>
      <c r="AG29" s="54"/>
      <c r="AH29" s="54"/>
      <c r="AI29" s="54"/>
      <c r="AJ29" s="54"/>
      <c r="AK29" s="57">
        <v>0</v>
      </c>
      <c r="AL29" s="54"/>
      <c r="AM29" s="54"/>
      <c r="AN29" s="54"/>
      <c r="AO29" s="54"/>
      <c r="AP29" s="54"/>
      <c r="AQ29" s="58"/>
      <c r="BE29" s="39"/>
    </row>
    <row r="30" hidden="1" s="2" customFormat="1" ht="14.4" customHeight="1">
      <c r="B30" s="53"/>
      <c r="C30" s="54"/>
      <c r="D30" s="54"/>
      <c r="E30" s="54"/>
      <c r="F30" s="55" t="s">
        <v>46</v>
      </c>
      <c r="G30" s="54"/>
      <c r="H30" s="54"/>
      <c r="I30" s="54"/>
      <c r="J30" s="54"/>
      <c r="K30" s="54"/>
      <c r="L30" s="56">
        <v>0</v>
      </c>
      <c r="M30" s="54"/>
      <c r="N30" s="54"/>
      <c r="O30" s="54"/>
      <c r="P30" s="54"/>
      <c r="Q30" s="54"/>
      <c r="R30" s="54"/>
      <c r="S30" s="54"/>
      <c r="T30" s="54"/>
      <c r="U30" s="54"/>
      <c r="V30" s="54"/>
      <c r="W30" s="57">
        <f>ROUND(BD51,2)</f>
        <v>0</v>
      </c>
      <c r="X30" s="54"/>
      <c r="Y30" s="54"/>
      <c r="Z30" s="54"/>
      <c r="AA30" s="54"/>
      <c r="AB30" s="54"/>
      <c r="AC30" s="54"/>
      <c r="AD30" s="54"/>
      <c r="AE30" s="54"/>
      <c r="AF30" s="54"/>
      <c r="AG30" s="54"/>
      <c r="AH30" s="54"/>
      <c r="AI30" s="54"/>
      <c r="AJ30" s="54"/>
      <c r="AK30" s="57">
        <v>0</v>
      </c>
      <c r="AL30" s="54"/>
      <c r="AM30" s="54"/>
      <c r="AN30" s="54"/>
      <c r="AO30" s="54"/>
      <c r="AP30" s="54"/>
      <c r="AQ30" s="58"/>
      <c r="BE30" s="39"/>
    </row>
    <row r="31" s="1" customFormat="1" ht="6.96" customHeight="1">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51"/>
      <c r="BE31" s="39"/>
    </row>
    <row r="32" s="1" customFormat="1" ht="25.92" customHeight="1">
      <c r="B32" s="46"/>
      <c r="C32" s="59"/>
      <c r="D32" s="60" t="s">
        <v>47</v>
      </c>
      <c r="E32" s="61"/>
      <c r="F32" s="61"/>
      <c r="G32" s="61"/>
      <c r="H32" s="61"/>
      <c r="I32" s="61"/>
      <c r="J32" s="61"/>
      <c r="K32" s="61"/>
      <c r="L32" s="61"/>
      <c r="M32" s="61"/>
      <c r="N32" s="61"/>
      <c r="O32" s="61"/>
      <c r="P32" s="61"/>
      <c r="Q32" s="61"/>
      <c r="R32" s="61"/>
      <c r="S32" s="61"/>
      <c r="T32" s="62" t="s">
        <v>48</v>
      </c>
      <c r="U32" s="61"/>
      <c r="V32" s="61"/>
      <c r="W32" s="61"/>
      <c r="X32" s="63" t="s">
        <v>49</v>
      </c>
      <c r="Y32" s="61"/>
      <c r="Z32" s="61"/>
      <c r="AA32" s="61"/>
      <c r="AB32" s="61"/>
      <c r="AC32" s="61"/>
      <c r="AD32" s="61"/>
      <c r="AE32" s="61"/>
      <c r="AF32" s="61"/>
      <c r="AG32" s="61"/>
      <c r="AH32" s="61"/>
      <c r="AI32" s="61"/>
      <c r="AJ32" s="61"/>
      <c r="AK32" s="64">
        <f>SUM(AK23:AK30)</f>
        <v>0</v>
      </c>
      <c r="AL32" s="61"/>
      <c r="AM32" s="61"/>
      <c r="AN32" s="61"/>
      <c r="AO32" s="65"/>
      <c r="AP32" s="59"/>
      <c r="AQ32" s="66"/>
      <c r="BE32" s="39"/>
    </row>
    <row r="33" s="1" customFormat="1" ht="6.96" customHeight="1">
      <c r="B33" s="46"/>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51"/>
    </row>
    <row r="34" s="1" customFormat="1" ht="6.96" customHeight="1">
      <c r="B34" s="67"/>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9"/>
    </row>
    <row r="38" s="1" customFormat="1" ht="6.96" customHeight="1">
      <c r="B38" s="70"/>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2"/>
    </row>
    <row r="39" s="1" customFormat="1" ht="36.96" customHeight="1">
      <c r="B39" s="46"/>
      <c r="C39" s="73" t="s">
        <v>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2"/>
    </row>
    <row r="40" s="1" customFormat="1" ht="6.96" customHeight="1">
      <c r="B40" s="46"/>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2"/>
    </row>
    <row r="41" s="3" customFormat="1" ht="14.4" customHeight="1">
      <c r="B41" s="75"/>
      <c r="C41" s="76" t="s">
        <v>15</v>
      </c>
      <c r="D41" s="77"/>
      <c r="E41" s="77"/>
      <c r="F41" s="77"/>
      <c r="G41" s="77"/>
      <c r="H41" s="77"/>
      <c r="I41" s="77"/>
      <c r="J41" s="77"/>
      <c r="K41" s="77"/>
      <c r="L41" s="77" t="str">
        <f>K5</f>
        <v>01</v>
      </c>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8"/>
    </row>
    <row r="42" s="4" customFormat="1" ht="36.96" customHeight="1">
      <c r="B42" s="79"/>
      <c r="C42" s="80" t="s">
        <v>18</v>
      </c>
      <c r="D42" s="81"/>
      <c r="E42" s="81"/>
      <c r="F42" s="81"/>
      <c r="G42" s="81"/>
      <c r="H42" s="81"/>
      <c r="I42" s="81"/>
      <c r="J42" s="81"/>
      <c r="K42" s="81"/>
      <c r="L42" s="82" t="str">
        <f>K6</f>
        <v>ZŠ Boženy Němcové - oprava malé tělocvičny</v>
      </c>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3"/>
    </row>
    <row r="43" s="1" customFormat="1" ht="6.96" customHeight="1">
      <c r="B43" s="46"/>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2"/>
    </row>
    <row r="44" s="1" customFormat="1">
      <c r="B44" s="46"/>
      <c r="C44" s="76" t="s">
        <v>23</v>
      </c>
      <c r="D44" s="74"/>
      <c r="E44" s="74"/>
      <c r="F44" s="74"/>
      <c r="G44" s="74"/>
      <c r="H44" s="74"/>
      <c r="I44" s="74"/>
      <c r="J44" s="74"/>
      <c r="K44" s="74"/>
      <c r="L44" s="84" t="str">
        <f>IF(K8="","",K8)</f>
        <v>Sokolov, Boženy Němcové 1784</v>
      </c>
      <c r="M44" s="74"/>
      <c r="N44" s="74"/>
      <c r="O44" s="74"/>
      <c r="P44" s="74"/>
      <c r="Q44" s="74"/>
      <c r="R44" s="74"/>
      <c r="S44" s="74"/>
      <c r="T44" s="74"/>
      <c r="U44" s="74"/>
      <c r="V44" s="74"/>
      <c r="W44" s="74"/>
      <c r="X44" s="74"/>
      <c r="Y44" s="74"/>
      <c r="Z44" s="74"/>
      <c r="AA44" s="74"/>
      <c r="AB44" s="74"/>
      <c r="AC44" s="74"/>
      <c r="AD44" s="74"/>
      <c r="AE44" s="74"/>
      <c r="AF44" s="74"/>
      <c r="AG44" s="74"/>
      <c r="AH44" s="74"/>
      <c r="AI44" s="76" t="s">
        <v>25</v>
      </c>
      <c r="AJ44" s="74"/>
      <c r="AK44" s="74"/>
      <c r="AL44" s="74"/>
      <c r="AM44" s="85" t="str">
        <f>IF(AN8= "","",AN8)</f>
        <v>31. 10. 2018</v>
      </c>
      <c r="AN44" s="85"/>
      <c r="AO44" s="74"/>
      <c r="AP44" s="74"/>
      <c r="AQ44" s="74"/>
      <c r="AR44" s="72"/>
    </row>
    <row r="45" s="1" customFormat="1" ht="6.96" customHeight="1">
      <c r="B45" s="46"/>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2"/>
    </row>
    <row r="46" s="1" customFormat="1">
      <c r="B46" s="46"/>
      <c r="C46" s="76" t="s">
        <v>27</v>
      </c>
      <c r="D46" s="74"/>
      <c r="E46" s="74"/>
      <c r="F46" s="74"/>
      <c r="G46" s="74"/>
      <c r="H46" s="74"/>
      <c r="I46" s="74"/>
      <c r="J46" s="74"/>
      <c r="K46" s="74"/>
      <c r="L46" s="77" t="str">
        <f>IF(E11= "","",E11)</f>
        <v>Město Sokolov</v>
      </c>
      <c r="M46" s="74"/>
      <c r="N46" s="74"/>
      <c r="O46" s="74"/>
      <c r="P46" s="74"/>
      <c r="Q46" s="74"/>
      <c r="R46" s="74"/>
      <c r="S46" s="74"/>
      <c r="T46" s="74"/>
      <c r="U46" s="74"/>
      <c r="V46" s="74"/>
      <c r="W46" s="74"/>
      <c r="X46" s="74"/>
      <c r="Y46" s="74"/>
      <c r="Z46" s="74"/>
      <c r="AA46" s="74"/>
      <c r="AB46" s="74"/>
      <c r="AC46" s="74"/>
      <c r="AD46" s="74"/>
      <c r="AE46" s="74"/>
      <c r="AF46" s="74"/>
      <c r="AG46" s="74"/>
      <c r="AH46" s="74"/>
      <c r="AI46" s="76" t="s">
        <v>33</v>
      </c>
      <c r="AJ46" s="74"/>
      <c r="AK46" s="74"/>
      <c r="AL46" s="74"/>
      <c r="AM46" s="77" t="str">
        <f>IF(E17="","",E17)</f>
        <v xml:space="preserve"> </v>
      </c>
      <c r="AN46" s="77"/>
      <c r="AO46" s="77"/>
      <c r="AP46" s="77"/>
      <c r="AQ46" s="74"/>
      <c r="AR46" s="72"/>
      <c r="AS46" s="86" t="s">
        <v>51</v>
      </c>
      <c r="AT46" s="87"/>
      <c r="AU46" s="88"/>
      <c r="AV46" s="88"/>
      <c r="AW46" s="88"/>
      <c r="AX46" s="88"/>
      <c r="AY46" s="88"/>
      <c r="AZ46" s="88"/>
      <c r="BA46" s="88"/>
      <c r="BB46" s="88"/>
      <c r="BC46" s="88"/>
      <c r="BD46" s="89"/>
    </row>
    <row r="47" s="1" customFormat="1">
      <c r="B47" s="46"/>
      <c r="C47" s="76" t="s">
        <v>31</v>
      </c>
      <c r="D47" s="74"/>
      <c r="E47" s="74"/>
      <c r="F47" s="74"/>
      <c r="G47" s="74"/>
      <c r="H47" s="74"/>
      <c r="I47" s="74"/>
      <c r="J47" s="74"/>
      <c r="K47" s="74"/>
      <c r="L47" s="77" t="str">
        <f>IF(E14= "Vyplň údaj","",E14)</f>
        <v/>
      </c>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2"/>
      <c r="AS47" s="90"/>
      <c r="AT47" s="91"/>
      <c r="AU47" s="92"/>
      <c r="AV47" s="92"/>
      <c r="AW47" s="92"/>
      <c r="AX47" s="92"/>
      <c r="AY47" s="92"/>
      <c r="AZ47" s="92"/>
      <c r="BA47" s="92"/>
      <c r="BB47" s="92"/>
      <c r="BC47" s="92"/>
      <c r="BD47" s="93"/>
    </row>
    <row r="48" s="1" customFormat="1" ht="10.8" customHeight="1">
      <c r="B48" s="46"/>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2"/>
      <c r="AS48" s="94"/>
      <c r="AT48" s="55"/>
      <c r="AU48" s="47"/>
      <c r="AV48" s="47"/>
      <c r="AW48" s="47"/>
      <c r="AX48" s="47"/>
      <c r="AY48" s="47"/>
      <c r="AZ48" s="47"/>
      <c r="BA48" s="47"/>
      <c r="BB48" s="47"/>
      <c r="BC48" s="47"/>
      <c r="BD48" s="95"/>
    </row>
    <row r="49" s="1" customFormat="1" ht="29.28" customHeight="1">
      <c r="B49" s="46"/>
      <c r="C49" s="96" t="s">
        <v>52</v>
      </c>
      <c r="D49" s="97"/>
      <c r="E49" s="97"/>
      <c r="F49" s="97"/>
      <c r="G49" s="97"/>
      <c r="H49" s="98"/>
      <c r="I49" s="99" t="s">
        <v>53</v>
      </c>
      <c r="J49" s="97"/>
      <c r="K49" s="97"/>
      <c r="L49" s="97"/>
      <c r="M49" s="97"/>
      <c r="N49" s="97"/>
      <c r="O49" s="97"/>
      <c r="P49" s="97"/>
      <c r="Q49" s="97"/>
      <c r="R49" s="97"/>
      <c r="S49" s="97"/>
      <c r="T49" s="97"/>
      <c r="U49" s="97"/>
      <c r="V49" s="97"/>
      <c r="W49" s="97"/>
      <c r="X49" s="97"/>
      <c r="Y49" s="97"/>
      <c r="Z49" s="97"/>
      <c r="AA49" s="97"/>
      <c r="AB49" s="97"/>
      <c r="AC49" s="97"/>
      <c r="AD49" s="97"/>
      <c r="AE49" s="97"/>
      <c r="AF49" s="97"/>
      <c r="AG49" s="100" t="s">
        <v>54</v>
      </c>
      <c r="AH49" s="97"/>
      <c r="AI49" s="97"/>
      <c r="AJ49" s="97"/>
      <c r="AK49" s="97"/>
      <c r="AL49" s="97"/>
      <c r="AM49" s="97"/>
      <c r="AN49" s="99" t="s">
        <v>55</v>
      </c>
      <c r="AO49" s="97"/>
      <c r="AP49" s="97"/>
      <c r="AQ49" s="101" t="s">
        <v>56</v>
      </c>
      <c r="AR49" s="72"/>
      <c r="AS49" s="102" t="s">
        <v>57</v>
      </c>
      <c r="AT49" s="103" t="s">
        <v>58</v>
      </c>
      <c r="AU49" s="103" t="s">
        <v>59</v>
      </c>
      <c r="AV49" s="103" t="s">
        <v>60</v>
      </c>
      <c r="AW49" s="103" t="s">
        <v>61</v>
      </c>
      <c r="AX49" s="103" t="s">
        <v>62</v>
      </c>
      <c r="AY49" s="103" t="s">
        <v>63</v>
      </c>
      <c r="AZ49" s="103" t="s">
        <v>64</v>
      </c>
      <c r="BA49" s="103" t="s">
        <v>65</v>
      </c>
      <c r="BB49" s="103" t="s">
        <v>66</v>
      </c>
      <c r="BC49" s="103" t="s">
        <v>67</v>
      </c>
      <c r="BD49" s="104" t="s">
        <v>68</v>
      </c>
    </row>
    <row r="50" s="1" customFormat="1" ht="10.8" customHeight="1">
      <c r="B50" s="46"/>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2"/>
      <c r="AS50" s="105"/>
      <c r="AT50" s="106"/>
      <c r="AU50" s="106"/>
      <c r="AV50" s="106"/>
      <c r="AW50" s="106"/>
      <c r="AX50" s="106"/>
      <c r="AY50" s="106"/>
      <c r="AZ50" s="106"/>
      <c r="BA50" s="106"/>
      <c r="BB50" s="106"/>
      <c r="BC50" s="106"/>
      <c r="BD50" s="107"/>
    </row>
    <row r="51" s="4" customFormat="1" ht="32.4" customHeight="1">
      <c r="B51" s="79"/>
      <c r="C51" s="108" t="s">
        <v>69</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10">
        <f>ROUND(AG52,2)</f>
        <v>0</v>
      </c>
      <c r="AH51" s="110"/>
      <c r="AI51" s="110"/>
      <c r="AJ51" s="110"/>
      <c r="AK51" s="110"/>
      <c r="AL51" s="110"/>
      <c r="AM51" s="110"/>
      <c r="AN51" s="111">
        <f>SUM(AG51,AT51)</f>
        <v>0</v>
      </c>
      <c r="AO51" s="111"/>
      <c r="AP51" s="111"/>
      <c r="AQ51" s="112" t="s">
        <v>21</v>
      </c>
      <c r="AR51" s="83"/>
      <c r="AS51" s="113">
        <f>ROUND(AS52,2)</f>
        <v>0</v>
      </c>
      <c r="AT51" s="114">
        <f>ROUND(SUM(AV51:AW51),2)</f>
        <v>0</v>
      </c>
      <c r="AU51" s="115">
        <f>ROUND(AU52,5)</f>
        <v>0</v>
      </c>
      <c r="AV51" s="114">
        <f>ROUND(AZ51*L26,2)</f>
        <v>0</v>
      </c>
      <c r="AW51" s="114">
        <f>ROUND(BA51*L27,2)</f>
        <v>0</v>
      </c>
      <c r="AX51" s="114">
        <f>ROUND(BB51*L26,2)</f>
        <v>0</v>
      </c>
      <c r="AY51" s="114">
        <f>ROUND(BC51*L27,2)</f>
        <v>0</v>
      </c>
      <c r="AZ51" s="114">
        <f>ROUND(AZ52,2)</f>
        <v>0</v>
      </c>
      <c r="BA51" s="114">
        <f>ROUND(BA52,2)</f>
        <v>0</v>
      </c>
      <c r="BB51" s="114">
        <f>ROUND(BB52,2)</f>
        <v>0</v>
      </c>
      <c r="BC51" s="114">
        <f>ROUND(BC52,2)</f>
        <v>0</v>
      </c>
      <c r="BD51" s="116">
        <f>ROUND(BD52,2)</f>
        <v>0</v>
      </c>
      <c r="BS51" s="117" t="s">
        <v>70</v>
      </c>
      <c r="BT51" s="117" t="s">
        <v>71</v>
      </c>
      <c r="BV51" s="117" t="s">
        <v>72</v>
      </c>
      <c r="BW51" s="117" t="s">
        <v>7</v>
      </c>
      <c r="BX51" s="117" t="s">
        <v>73</v>
      </c>
      <c r="CL51" s="117" t="s">
        <v>21</v>
      </c>
    </row>
    <row r="52" s="5" customFormat="1" ht="31.5" customHeight="1">
      <c r="A52" s="118" t="s">
        <v>74</v>
      </c>
      <c r="B52" s="119"/>
      <c r="C52" s="120"/>
      <c r="D52" s="121" t="s">
        <v>16</v>
      </c>
      <c r="E52" s="121"/>
      <c r="F52" s="121"/>
      <c r="G52" s="121"/>
      <c r="H52" s="121"/>
      <c r="I52" s="122"/>
      <c r="J52" s="121" t="s">
        <v>19</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3">
        <f>'01 - ZŠ Boženy Němcové - ...'!J25</f>
        <v>0</v>
      </c>
      <c r="AH52" s="122"/>
      <c r="AI52" s="122"/>
      <c r="AJ52" s="122"/>
      <c r="AK52" s="122"/>
      <c r="AL52" s="122"/>
      <c r="AM52" s="122"/>
      <c r="AN52" s="123">
        <f>SUM(AG52,AT52)</f>
        <v>0</v>
      </c>
      <c r="AO52" s="122"/>
      <c r="AP52" s="122"/>
      <c r="AQ52" s="124" t="s">
        <v>75</v>
      </c>
      <c r="AR52" s="125"/>
      <c r="AS52" s="126">
        <v>0</v>
      </c>
      <c r="AT52" s="127">
        <f>ROUND(SUM(AV52:AW52),2)</f>
        <v>0</v>
      </c>
      <c r="AU52" s="128">
        <f>'01 - ZŠ Boženy Němcové - ...'!P90</f>
        <v>0</v>
      </c>
      <c r="AV52" s="127">
        <f>'01 - ZŠ Boženy Němcové - ...'!J28</f>
        <v>0</v>
      </c>
      <c r="AW52" s="127">
        <f>'01 - ZŠ Boženy Němcové - ...'!J29</f>
        <v>0</v>
      </c>
      <c r="AX52" s="127">
        <f>'01 - ZŠ Boženy Němcové - ...'!J30</f>
        <v>0</v>
      </c>
      <c r="AY52" s="127">
        <f>'01 - ZŠ Boženy Němcové - ...'!J31</f>
        <v>0</v>
      </c>
      <c r="AZ52" s="127">
        <f>'01 - ZŠ Boženy Němcové - ...'!F28</f>
        <v>0</v>
      </c>
      <c r="BA52" s="127">
        <f>'01 - ZŠ Boženy Němcové - ...'!F29</f>
        <v>0</v>
      </c>
      <c r="BB52" s="127">
        <f>'01 - ZŠ Boženy Němcové - ...'!F30</f>
        <v>0</v>
      </c>
      <c r="BC52" s="127">
        <f>'01 - ZŠ Boženy Němcové - ...'!F31</f>
        <v>0</v>
      </c>
      <c r="BD52" s="129">
        <f>'01 - ZŠ Boženy Němcové - ...'!F32</f>
        <v>0</v>
      </c>
      <c r="BT52" s="130" t="s">
        <v>76</v>
      </c>
      <c r="BU52" s="130" t="s">
        <v>77</v>
      </c>
      <c r="BV52" s="130" t="s">
        <v>72</v>
      </c>
      <c r="BW52" s="130" t="s">
        <v>7</v>
      </c>
      <c r="BX52" s="130" t="s">
        <v>73</v>
      </c>
      <c r="CL52" s="130" t="s">
        <v>21</v>
      </c>
    </row>
    <row r="53" s="1" customFormat="1" ht="30" customHeight="1">
      <c r="B53" s="46"/>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2"/>
    </row>
    <row r="54" s="1" customFormat="1" ht="6.96" customHeight="1">
      <c r="B54" s="67"/>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72"/>
    </row>
  </sheetData>
  <sheetProtection sheet="1" formatColumns="0" formatRows="0" objects="1" scenarios="1" spinCount="100000" saltValue="R3HdlOWcSweHsFP2OWKFJewKuSv257pOHXJBsLszOeRlH51xfHO5+xaDBJdPpGEcYEMdEB0VQk8cu1BnN3hvtQ==" hashValue="cUowL23wyu1UhDT8Ja2Km/BrS07FvC8uyvhzU/ESXlFNqzGumwr6kuEF9GeHftfIYkNWLTwcjrABC6I4VCS85A==" algorithmName="SHA-512" password="CC35"/>
  <mergeCells count="41">
    <mergeCell ref="BE5:BE32"/>
    <mergeCell ref="W30:AE30"/>
    <mergeCell ref="X32:AB32"/>
    <mergeCell ref="AK32:AO32"/>
    <mergeCell ref="AR2:BE2"/>
    <mergeCell ref="K5:AO5"/>
    <mergeCell ref="W28:AE28"/>
    <mergeCell ref="AK28:AO28"/>
    <mergeCell ref="AN52:AP52"/>
    <mergeCell ref="W29:AE29"/>
    <mergeCell ref="AK29:AO29"/>
    <mergeCell ref="L42:AO42"/>
    <mergeCell ref="AM44:AN44"/>
    <mergeCell ref="AM46:AP46"/>
    <mergeCell ref="AS46:AT48"/>
    <mergeCell ref="C49:G49"/>
    <mergeCell ref="I49:AF49"/>
    <mergeCell ref="AG49:AM49"/>
    <mergeCell ref="AN49:AP49"/>
    <mergeCell ref="AG52:AM52"/>
    <mergeCell ref="D52:H52"/>
    <mergeCell ref="AG51:AM51"/>
    <mergeCell ref="AN51:AP51"/>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s>
  <hyperlinks>
    <hyperlink ref="K1:S1" location="C2" display="1) Rekapitulace stavby"/>
    <hyperlink ref="W1:AI1" location="C51" display="2) Rekapitulace objektů stavby a soupisů prací"/>
    <hyperlink ref="A52" location="'01 - ZŠ Boženy Němcové - ...'!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2"/>
      <c r="C1" s="132"/>
      <c r="D1" s="133" t="s">
        <v>1</v>
      </c>
      <c r="E1" s="132"/>
      <c r="F1" s="134" t="s">
        <v>78</v>
      </c>
      <c r="G1" s="134" t="s">
        <v>79</v>
      </c>
      <c r="H1" s="134"/>
      <c r="I1" s="135"/>
      <c r="J1" s="134" t="s">
        <v>80</v>
      </c>
      <c r="K1" s="133" t="s">
        <v>81</v>
      </c>
      <c r="L1" s="134" t="s">
        <v>82</v>
      </c>
      <c r="M1" s="134"/>
      <c r="N1" s="134"/>
      <c r="O1" s="134"/>
      <c r="P1" s="134"/>
      <c r="Q1" s="134"/>
      <c r="R1" s="134"/>
      <c r="S1" s="134"/>
      <c r="T1" s="13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7</v>
      </c>
    </row>
    <row r="3" ht="6.96" customHeight="1">
      <c r="B3" s="25"/>
      <c r="C3" s="26"/>
      <c r="D3" s="26"/>
      <c r="E3" s="26"/>
      <c r="F3" s="26"/>
      <c r="G3" s="26"/>
      <c r="H3" s="26"/>
      <c r="I3" s="136"/>
      <c r="J3" s="26"/>
      <c r="K3" s="27"/>
      <c r="AT3" s="24" t="s">
        <v>83</v>
      </c>
    </row>
    <row r="4" ht="36.96" customHeight="1">
      <c r="B4" s="28"/>
      <c r="C4" s="29"/>
      <c r="D4" s="30" t="s">
        <v>84</v>
      </c>
      <c r="E4" s="29"/>
      <c r="F4" s="29"/>
      <c r="G4" s="29"/>
      <c r="H4" s="29"/>
      <c r="I4" s="137"/>
      <c r="J4" s="29"/>
      <c r="K4" s="31"/>
      <c r="M4" s="32" t="s">
        <v>12</v>
      </c>
      <c r="AT4" s="24" t="s">
        <v>6</v>
      </c>
    </row>
    <row r="5" ht="6.96" customHeight="1">
      <c r="B5" s="28"/>
      <c r="C5" s="29"/>
      <c r="D5" s="29"/>
      <c r="E5" s="29"/>
      <c r="F5" s="29"/>
      <c r="G5" s="29"/>
      <c r="H5" s="29"/>
      <c r="I5" s="137"/>
      <c r="J5" s="29"/>
      <c r="K5" s="31"/>
    </row>
    <row r="6" s="1" customFormat="1">
      <c r="B6" s="46"/>
      <c r="C6" s="47"/>
      <c r="D6" s="40" t="s">
        <v>18</v>
      </c>
      <c r="E6" s="47"/>
      <c r="F6" s="47"/>
      <c r="G6" s="47"/>
      <c r="H6" s="47"/>
      <c r="I6" s="138"/>
      <c r="J6" s="47"/>
      <c r="K6" s="51"/>
    </row>
    <row r="7" s="1" customFormat="1" ht="36.96" customHeight="1">
      <c r="B7" s="46"/>
      <c r="C7" s="47"/>
      <c r="D7" s="47"/>
      <c r="E7" s="139" t="s">
        <v>19</v>
      </c>
      <c r="F7" s="47"/>
      <c r="G7" s="47"/>
      <c r="H7" s="47"/>
      <c r="I7" s="138"/>
      <c r="J7" s="47"/>
      <c r="K7" s="51"/>
    </row>
    <row r="8" s="1" customFormat="1">
      <c r="B8" s="46"/>
      <c r="C8" s="47"/>
      <c r="D8" s="47"/>
      <c r="E8" s="47"/>
      <c r="F8" s="47"/>
      <c r="G8" s="47"/>
      <c r="H8" s="47"/>
      <c r="I8" s="138"/>
      <c r="J8" s="47"/>
      <c r="K8" s="51"/>
    </row>
    <row r="9" s="1" customFormat="1" ht="14.4" customHeight="1">
      <c r="B9" s="46"/>
      <c r="C9" s="47"/>
      <c r="D9" s="40" t="s">
        <v>20</v>
      </c>
      <c r="E9" s="47"/>
      <c r="F9" s="35" t="s">
        <v>21</v>
      </c>
      <c r="G9" s="47"/>
      <c r="H9" s="47"/>
      <c r="I9" s="140" t="s">
        <v>22</v>
      </c>
      <c r="J9" s="35" t="s">
        <v>21</v>
      </c>
      <c r="K9" s="51"/>
    </row>
    <row r="10" s="1" customFormat="1" ht="14.4" customHeight="1">
      <c r="B10" s="46"/>
      <c r="C10" s="47"/>
      <c r="D10" s="40" t="s">
        <v>23</v>
      </c>
      <c r="E10" s="47"/>
      <c r="F10" s="35" t="s">
        <v>24</v>
      </c>
      <c r="G10" s="47"/>
      <c r="H10" s="47"/>
      <c r="I10" s="140" t="s">
        <v>25</v>
      </c>
      <c r="J10" s="141" t="str">
        <f>'Rekapitulace stavby'!AN8</f>
        <v>31. 10. 2018</v>
      </c>
      <c r="K10" s="51"/>
    </row>
    <row r="11" s="1" customFormat="1" ht="10.8" customHeight="1">
      <c r="B11" s="46"/>
      <c r="C11" s="47"/>
      <c r="D11" s="47"/>
      <c r="E11" s="47"/>
      <c r="F11" s="47"/>
      <c r="G11" s="47"/>
      <c r="H11" s="47"/>
      <c r="I11" s="138"/>
      <c r="J11" s="47"/>
      <c r="K11" s="51"/>
    </row>
    <row r="12" s="1" customFormat="1" ht="14.4" customHeight="1">
      <c r="B12" s="46"/>
      <c r="C12" s="47"/>
      <c r="D12" s="40" t="s">
        <v>27</v>
      </c>
      <c r="E12" s="47"/>
      <c r="F12" s="47"/>
      <c r="G12" s="47"/>
      <c r="H12" s="47"/>
      <c r="I12" s="140" t="s">
        <v>28</v>
      </c>
      <c r="J12" s="35" t="s">
        <v>21</v>
      </c>
      <c r="K12" s="51"/>
    </row>
    <row r="13" s="1" customFormat="1" ht="18" customHeight="1">
      <c r="B13" s="46"/>
      <c r="C13" s="47"/>
      <c r="D13" s="47"/>
      <c r="E13" s="35" t="s">
        <v>29</v>
      </c>
      <c r="F13" s="47"/>
      <c r="G13" s="47"/>
      <c r="H13" s="47"/>
      <c r="I13" s="140" t="s">
        <v>30</v>
      </c>
      <c r="J13" s="35" t="s">
        <v>21</v>
      </c>
      <c r="K13" s="51"/>
    </row>
    <row r="14" s="1" customFormat="1" ht="6.96" customHeight="1">
      <c r="B14" s="46"/>
      <c r="C14" s="47"/>
      <c r="D14" s="47"/>
      <c r="E14" s="47"/>
      <c r="F14" s="47"/>
      <c r="G14" s="47"/>
      <c r="H14" s="47"/>
      <c r="I14" s="138"/>
      <c r="J14" s="47"/>
      <c r="K14" s="51"/>
    </row>
    <row r="15" s="1" customFormat="1" ht="14.4" customHeight="1">
      <c r="B15" s="46"/>
      <c r="C15" s="47"/>
      <c r="D15" s="40" t="s">
        <v>31</v>
      </c>
      <c r="E15" s="47"/>
      <c r="F15" s="47"/>
      <c r="G15" s="47"/>
      <c r="H15" s="47"/>
      <c r="I15" s="140" t="s">
        <v>28</v>
      </c>
      <c r="J15" s="35" t="str">
        <f>IF('Rekapitulace stavby'!AN13="Vyplň údaj","",IF('Rekapitulace stavby'!AN13="","",'Rekapitulace stavby'!AN13))</f>
        <v/>
      </c>
      <c r="K15" s="51"/>
    </row>
    <row r="16" s="1" customFormat="1" ht="18" customHeight="1">
      <c r="B16" s="46"/>
      <c r="C16" s="47"/>
      <c r="D16" s="47"/>
      <c r="E16" s="35" t="str">
        <f>IF('Rekapitulace stavby'!E14="Vyplň údaj","",IF('Rekapitulace stavby'!E14="","",'Rekapitulace stavby'!E14))</f>
        <v/>
      </c>
      <c r="F16" s="47"/>
      <c r="G16" s="47"/>
      <c r="H16" s="47"/>
      <c r="I16" s="140" t="s">
        <v>30</v>
      </c>
      <c r="J16" s="35" t="str">
        <f>IF('Rekapitulace stavby'!AN14="Vyplň údaj","",IF('Rekapitulace stavby'!AN14="","",'Rekapitulace stavby'!AN14))</f>
        <v/>
      </c>
      <c r="K16" s="51"/>
    </row>
    <row r="17" s="1" customFormat="1" ht="6.96" customHeight="1">
      <c r="B17" s="46"/>
      <c r="C17" s="47"/>
      <c r="D17" s="47"/>
      <c r="E17" s="47"/>
      <c r="F17" s="47"/>
      <c r="G17" s="47"/>
      <c r="H17" s="47"/>
      <c r="I17" s="138"/>
      <c r="J17" s="47"/>
      <c r="K17" s="51"/>
    </row>
    <row r="18" s="1" customFormat="1" ht="14.4" customHeight="1">
      <c r="B18" s="46"/>
      <c r="C18" s="47"/>
      <c r="D18" s="40" t="s">
        <v>33</v>
      </c>
      <c r="E18" s="47"/>
      <c r="F18" s="47"/>
      <c r="G18" s="47"/>
      <c r="H18" s="47"/>
      <c r="I18" s="140" t="s">
        <v>28</v>
      </c>
      <c r="J18" s="35" t="str">
        <f>IF('Rekapitulace stavby'!AN16="","",'Rekapitulace stavby'!AN16)</f>
        <v/>
      </c>
      <c r="K18" s="51"/>
    </row>
    <row r="19" s="1" customFormat="1" ht="18" customHeight="1">
      <c r="B19" s="46"/>
      <c r="C19" s="47"/>
      <c r="D19" s="47"/>
      <c r="E19" s="35" t="str">
        <f>IF('Rekapitulace stavby'!E17="","",'Rekapitulace stavby'!E17)</f>
        <v xml:space="preserve"> </v>
      </c>
      <c r="F19" s="47"/>
      <c r="G19" s="47"/>
      <c r="H19" s="47"/>
      <c r="I19" s="140" t="s">
        <v>30</v>
      </c>
      <c r="J19" s="35" t="str">
        <f>IF('Rekapitulace stavby'!AN17="","",'Rekapitulace stavby'!AN17)</f>
        <v/>
      </c>
      <c r="K19" s="51"/>
    </row>
    <row r="20" s="1" customFormat="1" ht="6.96" customHeight="1">
      <c r="B20" s="46"/>
      <c r="C20" s="47"/>
      <c r="D20" s="47"/>
      <c r="E20" s="47"/>
      <c r="F20" s="47"/>
      <c r="G20" s="47"/>
      <c r="H20" s="47"/>
      <c r="I20" s="138"/>
      <c r="J20" s="47"/>
      <c r="K20" s="51"/>
    </row>
    <row r="21" s="1" customFormat="1" ht="14.4" customHeight="1">
      <c r="B21" s="46"/>
      <c r="C21" s="47"/>
      <c r="D21" s="40" t="s">
        <v>36</v>
      </c>
      <c r="E21" s="47"/>
      <c r="F21" s="47"/>
      <c r="G21" s="47"/>
      <c r="H21" s="47"/>
      <c r="I21" s="138"/>
      <c r="J21" s="47"/>
      <c r="K21" s="51"/>
    </row>
    <row r="22" s="6" customFormat="1" ht="16.5" customHeight="1">
      <c r="B22" s="142"/>
      <c r="C22" s="143"/>
      <c r="D22" s="143"/>
      <c r="E22" s="44" t="s">
        <v>21</v>
      </c>
      <c r="F22" s="44"/>
      <c r="G22" s="44"/>
      <c r="H22" s="44"/>
      <c r="I22" s="144"/>
      <c r="J22" s="143"/>
      <c r="K22" s="145"/>
    </row>
    <row r="23" s="1" customFormat="1" ht="6.96" customHeight="1">
      <c r="B23" s="46"/>
      <c r="C23" s="47"/>
      <c r="D23" s="47"/>
      <c r="E23" s="47"/>
      <c r="F23" s="47"/>
      <c r="G23" s="47"/>
      <c r="H23" s="47"/>
      <c r="I23" s="138"/>
      <c r="J23" s="47"/>
      <c r="K23" s="51"/>
    </row>
    <row r="24" s="1" customFormat="1" ht="6.96" customHeight="1">
      <c r="B24" s="46"/>
      <c r="C24" s="47"/>
      <c r="D24" s="106"/>
      <c r="E24" s="106"/>
      <c r="F24" s="106"/>
      <c r="G24" s="106"/>
      <c r="H24" s="106"/>
      <c r="I24" s="146"/>
      <c r="J24" s="106"/>
      <c r="K24" s="147"/>
    </row>
    <row r="25" s="1" customFormat="1" ht="25.44" customHeight="1">
      <c r="B25" s="46"/>
      <c r="C25" s="47"/>
      <c r="D25" s="148" t="s">
        <v>37</v>
      </c>
      <c r="E25" s="47"/>
      <c r="F25" s="47"/>
      <c r="G25" s="47"/>
      <c r="H25" s="47"/>
      <c r="I25" s="138"/>
      <c r="J25" s="149">
        <f>ROUND(J90,2)</f>
        <v>0</v>
      </c>
      <c r="K25" s="51"/>
    </row>
    <row r="26" s="1" customFormat="1" ht="6.96" customHeight="1">
      <c r="B26" s="46"/>
      <c r="C26" s="47"/>
      <c r="D26" s="106"/>
      <c r="E26" s="106"/>
      <c r="F26" s="106"/>
      <c r="G26" s="106"/>
      <c r="H26" s="106"/>
      <c r="I26" s="146"/>
      <c r="J26" s="106"/>
      <c r="K26" s="147"/>
    </row>
    <row r="27" s="1" customFormat="1" ht="14.4" customHeight="1">
      <c r="B27" s="46"/>
      <c r="C27" s="47"/>
      <c r="D27" s="47"/>
      <c r="E27" s="47"/>
      <c r="F27" s="52" t="s">
        <v>39</v>
      </c>
      <c r="G27" s="47"/>
      <c r="H27" s="47"/>
      <c r="I27" s="150" t="s">
        <v>38</v>
      </c>
      <c r="J27" s="52" t="s">
        <v>40</v>
      </c>
      <c r="K27" s="51"/>
    </row>
    <row r="28" s="1" customFormat="1" ht="14.4" customHeight="1">
      <c r="B28" s="46"/>
      <c r="C28" s="47"/>
      <c r="D28" s="55" t="s">
        <v>41</v>
      </c>
      <c r="E28" s="55" t="s">
        <v>42</v>
      </c>
      <c r="F28" s="151">
        <f>ROUND(SUM(BE90:BE326), 2)</f>
        <v>0</v>
      </c>
      <c r="G28" s="47"/>
      <c r="H28" s="47"/>
      <c r="I28" s="152">
        <v>0.20999999999999999</v>
      </c>
      <c r="J28" s="151">
        <f>ROUND(ROUND((SUM(BE90:BE326)), 2)*I28, 2)</f>
        <v>0</v>
      </c>
      <c r="K28" s="51"/>
    </row>
    <row r="29" s="1" customFormat="1" ht="14.4" customHeight="1">
      <c r="B29" s="46"/>
      <c r="C29" s="47"/>
      <c r="D29" s="47"/>
      <c r="E29" s="55" t="s">
        <v>43</v>
      </c>
      <c r="F29" s="151">
        <f>ROUND(SUM(BF90:BF326), 2)</f>
        <v>0</v>
      </c>
      <c r="G29" s="47"/>
      <c r="H29" s="47"/>
      <c r="I29" s="152">
        <v>0.14999999999999999</v>
      </c>
      <c r="J29" s="151">
        <f>ROUND(ROUND((SUM(BF90:BF326)), 2)*I29, 2)</f>
        <v>0</v>
      </c>
      <c r="K29" s="51"/>
    </row>
    <row r="30" hidden="1" s="1" customFormat="1" ht="14.4" customHeight="1">
      <c r="B30" s="46"/>
      <c r="C30" s="47"/>
      <c r="D30" s="47"/>
      <c r="E30" s="55" t="s">
        <v>44</v>
      </c>
      <c r="F30" s="151">
        <f>ROUND(SUM(BG90:BG326), 2)</f>
        <v>0</v>
      </c>
      <c r="G30" s="47"/>
      <c r="H30" s="47"/>
      <c r="I30" s="152">
        <v>0.20999999999999999</v>
      </c>
      <c r="J30" s="151">
        <v>0</v>
      </c>
      <c r="K30" s="51"/>
    </row>
    <row r="31" hidden="1" s="1" customFormat="1" ht="14.4" customHeight="1">
      <c r="B31" s="46"/>
      <c r="C31" s="47"/>
      <c r="D31" s="47"/>
      <c r="E31" s="55" t="s">
        <v>45</v>
      </c>
      <c r="F31" s="151">
        <f>ROUND(SUM(BH90:BH326), 2)</f>
        <v>0</v>
      </c>
      <c r="G31" s="47"/>
      <c r="H31" s="47"/>
      <c r="I31" s="152">
        <v>0.14999999999999999</v>
      </c>
      <c r="J31" s="151">
        <v>0</v>
      </c>
      <c r="K31" s="51"/>
    </row>
    <row r="32" hidden="1" s="1" customFormat="1" ht="14.4" customHeight="1">
      <c r="B32" s="46"/>
      <c r="C32" s="47"/>
      <c r="D32" s="47"/>
      <c r="E32" s="55" t="s">
        <v>46</v>
      </c>
      <c r="F32" s="151">
        <f>ROUND(SUM(BI90:BI326), 2)</f>
        <v>0</v>
      </c>
      <c r="G32" s="47"/>
      <c r="H32" s="47"/>
      <c r="I32" s="152">
        <v>0</v>
      </c>
      <c r="J32" s="151">
        <v>0</v>
      </c>
      <c r="K32" s="51"/>
    </row>
    <row r="33" s="1" customFormat="1" ht="6.96" customHeight="1">
      <c r="B33" s="46"/>
      <c r="C33" s="47"/>
      <c r="D33" s="47"/>
      <c r="E33" s="47"/>
      <c r="F33" s="47"/>
      <c r="G33" s="47"/>
      <c r="H33" s="47"/>
      <c r="I33" s="138"/>
      <c r="J33" s="47"/>
      <c r="K33" s="51"/>
    </row>
    <row r="34" s="1" customFormat="1" ht="25.44" customHeight="1">
      <c r="B34" s="46"/>
      <c r="C34" s="153"/>
      <c r="D34" s="154" t="s">
        <v>47</v>
      </c>
      <c r="E34" s="98"/>
      <c r="F34" s="98"/>
      <c r="G34" s="155" t="s">
        <v>48</v>
      </c>
      <c r="H34" s="156" t="s">
        <v>49</v>
      </c>
      <c r="I34" s="157"/>
      <c r="J34" s="158">
        <f>SUM(J25:J32)</f>
        <v>0</v>
      </c>
      <c r="K34" s="159"/>
    </row>
    <row r="35" s="1" customFormat="1" ht="14.4" customHeight="1">
      <c r="B35" s="67"/>
      <c r="C35" s="68"/>
      <c r="D35" s="68"/>
      <c r="E35" s="68"/>
      <c r="F35" s="68"/>
      <c r="G35" s="68"/>
      <c r="H35" s="68"/>
      <c r="I35" s="160"/>
      <c r="J35" s="68"/>
      <c r="K35" s="69"/>
    </row>
    <row r="39" s="1" customFormat="1" ht="6.96" customHeight="1">
      <c r="B39" s="161"/>
      <c r="C39" s="162"/>
      <c r="D39" s="162"/>
      <c r="E39" s="162"/>
      <c r="F39" s="162"/>
      <c r="G39" s="162"/>
      <c r="H39" s="162"/>
      <c r="I39" s="163"/>
      <c r="J39" s="162"/>
      <c r="K39" s="164"/>
    </row>
    <row r="40" s="1" customFormat="1" ht="36.96" customHeight="1">
      <c r="B40" s="46"/>
      <c r="C40" s="30" t="s">
        <v>85</v>
      </c>
      <c r="D40" s="47"/>
      <c r="E40" s="47"/>
      <c r="F40" s="47"/>
      <c r="G40" s="47"/>
      <c r="H40" s="47"/>
      <c r="I40" s="138"/>
      <c r="J40" s="47"/>
      <c r="K40" s="51"/>
    </row>
    <row r="41" s="1" customFormat="1" ht="6.96" customHeight="1">
      <c r="B41" s="46"/>
      <c r="C41" s="47"/>
      <c r="D41" s="47"/>
      <c r="E41" s="47"/>
      <c r="F41" s="47"/>
      <c r="G41" s="47"/>
      <c r="H41" s="47"/>
      <c r="I41" s="138"/>
      <c r="J41" s="47"/>
      <c r="K41" s="51"/>
    </row>
    <row r="42" s="1" customFormat="1" ht="14.4" customHeight="1">
      <c r="B42" s="46"/>
      <c r="C42" s="40" t="s">
        <v>18</v>
      </c>
      <c r="D42" s="47"/>
      <c r="E42" s="47"/>
      <c r="F42" s="47"/>
      <c r="G42" s="47"/>
      <c r="H42" s="47"/>
      <c r="I42" s="138"/>
      <c r="J42" s="47"/>
      <c r="K42" s="51"/>
    </row>
    <row r="43" s="1" customFormat="1" ht="17.25" customHeight="1">
      <c r="B43" s="46"/>
      <c r="C43" s="47"/>
      <c r="D43" s="47"/>
      <c r="E43" s="139" t="str">
        <f>E7</f>
        <v>ZŠ Boženy Němcové - oprava malé tělocvičny</v>
      </c>
      <c r="F43" s="47"/>
      <c r="G43" s="47"/>
      <c r="H43" s="47"/>
      <c r="I43" s="138"/>
      <c r="J43" s="47"/>
      <c r="K43" s="51"/>
    </row>
    <row r="44" s="1" customFormat="1" ht="6.96" customHeight="1">
      <c r="B44" s="46"/>
      <c r="C44" s="47"/>
      <c r="D44" s="47"/>
      <c r="E44" s="47"/>
      <c r="F44" s="47"/>
      <c r="G44" s="47"/>
      <c r="H44" s="47"/>
      <c r="I44" s="138"/>
      <c r="J44" s="47"/>
      <c r="K44" s="51"/>
    </row>
    <row r="45" s="1" customFormat="1" ht="18" customHeight="1">
      <c r="B45" s="46"/>
      <c r="C45" s="40" t="s">
        <v>23</v>
      </c>
      <c r="D45" s="47"/>
      <c r="E45" s="47"/>
      <c r="F45" s="35" t="str">
        <f>F10</f>
        <v>Sokolov, Boženy Němcové 1784</v>
      </c>
      <c r="G45" s="47"/>
      <c r="H45" s="47"/>
      <c r="I45" s="140" t="s">
        <v>25</v>
      </c>
      <c r="J45" s="141" t="str">
        <f>IF(J10="","",J10)</f>
        <v>31. 10. 2018</v>
      </c>
      <c r="K45" s="51"/>
    </row>
    <row r="46" s="1" customFormat="1" ht="6.96" customHeight="1">
      <c r="B46" s="46"/>
      <c r="C46" s="47"/>
      <c r="D46" s="47"/>
      <c r="E46" s="47"/>
      <c r="F46" s="47"/>
      <c r="G46" s="47"/>
      <c r="H46" s="47"/>
      <c r="I46" s="138"/>
      <c r="J46" s="47"/>
      <c r="K46" s="51"/>
    </row>
    <row r="47" s="1" customFormat="1">
      <c r="B47" s="46"/>
      <c r="C47" s="40" t="s">
        <v>27</v>
      </c>
      <c r="D47" s="47"/>
      <c r="E47" s="47"/>
      <c r="F47" s="35" t="str">
        <f>E13</f>
        <v>Město Sokolov</v>
      </c>
      <c r="G47" s="47"/>
      <c r="H47" s="47"/>
      <c r="I47" s="140" t="s">
        <v>33</v>
      </c>
      <c r="J47" s="44" t="str">
        <f>E19</f>
        <v xml:space="preserve"> </v>
      </c>
      <c r="K47" s="51"/>
    </row>
    <row r="48" s="1" customFormat="1" ht="14.4" customHeight="1">
      <c r="B48" s="46"/>
      <c r="C48" s="40" t="s">
        <v>31</v>
      </c>
      <c r="D48" s="47"/>
      <c r="E48" s="47"/>
      <c r="F48" s="35" t="str">
        <f>IF(E16="","",E16)</f>
        <v/>
      </c>
      <c r="G48" s="47"/>
      <c r="H48" s="47"/>
      <c r="I48" s="138"/>
      <c r="J48" s="165"/>
      <c r="K48" s="51"/>
    </row>
    <row r="49" s="1" customFormat="1" ht="10.32" customHeight="1">
      <c r="B49" s="46"/>
      <c r="C49" s="47"/>
      <c r="D49" s="47"/>
      <c r="E49" s="47"/>
      <c r="F49" s="47"/>
      <c r="G49" s="47"/>
      <c r="H49" s="47"/>
      <c r="I49" s="138"/>
      <c r="J49" s="47"/>
      <c r="K49" s="51"/>
    </row>
    <row r="50" s="1" customFormat="1" ht="29.28" customHeight="1">
      <c r="B50" s="46"/>
      <c r="C50" s="166" t="s">
        <v>86</v>
      </c>
      <c r="D50" s="153"/>
      <c r="E50" s="153"/>
      <c r="F50" s="153"/>
      <c r="G50" s="153"/>
      <c r="H50" s="153"/>
      <c r="I50" s="167"/>
      <c r="J50" s="168" t="s">
        <v>87</v>
      </c>
      <c r="K50" s="169"/>
    </row>
    <row r="51" s="1" customFormat="1" ht="10.32" customHeight="1">
      <c r="B51" s="46"/>
      <c r="C51" s="47"/>
      <c r="D51" s="47"/>
      <c r="E51" s="47"/>
      <c r="F51" s="47"/>
      <c r="G51" s="47"/>
      <c r="H51" s="47"/>
      <c r="I51" s="138"/>
      <c r="J51" s="47"/>
      <c r="K51" s="51"/>
    </row>
    <row r="52" s="1" customFormat="1" ht="29.28" customHeight="1">
      <c r="B52" s="46"/>
      <c r="C52" s="170" t="s">
        <v>88</v>
      </c>
      <c r="D52" s="47"/>
      <c r="E52" s="47"/>
      <c r="F52" s="47"/>
      <c r="G52" s="47"/>
      <c r="H52" s="47"/>
      <c r="I52" s="138"/>
      <c r="J52" s="149">
        <f>J90</f>
        <v>0</v>
      </c>
      <c r="K52" s="51"/>
      <c r="AU52" s="24" t="s">
        <v>89</v>
      </c>
    </row>
    <row r="53" s="7" customFormat="1" ht="24.96" customHeight="1">
      <c r="B53" s="171"/>
      <c r="C53" s="172"/>
      <c r="D53" s="173" t="s">
        <v>90</v>
      </c>
      <c r="E53" s="174"/>
      <c r="F53" s="174"/>
      <c r="G53" s="174"/>
      <c r="H53" s="174"/>
      <c r="I53" s="175"/>
      <c r="J53" s="176">
        <f>J91</f>
        <v>0</v>
      </c>
      <c r="K53" s="177"/>
    </row>
    <row r="54" s="8" customFormat="1" ht="19.92" customHeight="1">
      <c r="B54" s="178"/>
      <c r="C54" s="179"/>
      <c r="D54" s="180" t="s">
        <v>91</v>
      </c>
      <c r="E54" s="181"/>
      <c r="F54" s="181"/>
      <c r="G54" s="181"/>
      <c r="H54" s="181"/>
      <c r="I54" s="182"/>
      <c r="J54" s="183">
        <f>J92</f>
        <v>0</v>
      </c>
      <c r="K54" s="184"/>
    </row>
    <row r="55" s="8" customFormat="1" ht="19.92" customHeight="1">
      <c r="B55" s="178"/>
      <c r="C55" s="179"/>
      <c r="D55" s="180" t="s">
        <v>92</v>
      </c>
      <c r="E55" s="181"/>
      <c r="F55" s="181"/>
      <c r="G55" s="181"/>
      <c r="H55" s="181"/>
      <c r="I55" s="182"/>
      <c r="J55" s="183">
        <f>J116</f>
        <v>0</v>
      </c>
      <c r="K55" s="184"/>
    </row>
    <row r="56" s="8" customFormat="1" ht="19.92" customHeight="1">
      <c r="B56" s="178"/>
      <c r="C56" s="179"/>
      <c r="D56" s="180" t="s">
        <v>93</v>
      </c>
      <c r="E56" s="181"/>
      <c r="F56" s="181"/>
      <c r="G56" s="181"/>
      <c r="H56" s="181"/>
      <c r="I56" s="182"/>
      <c r="J56" s="183">
        <f>J142</f>
        <v>0</v>
      </c>
      <c r="K56" s="184"/>
    </row>
    <row r="57" s="8" customFormat="1" ht="19.92" customHeight="1">
      <c r="B57" s="178"/>
      <c r="C57" s="179"/>
      <c r="D57" s="180" t="s">
        <v>94</v>
      </c>
      <c r="E57" s="181"/>
      <c r="F57" s="181"/>
      <c r="G57" s="181"/>
      <c r="H57" s="181"/>
      <c r="I57" s="182"/>
      <c r="J57" s="183">
        <f>J163</f>
        <v>0</v>
      </c>
      <c r="K57" s="184"/>
    </row>
    <row r="58" s="7" customFormat="1" ht="24.96" customHeight="1">
      <c r="B58" s="171"/>
      <c r="C58" s="172"/>
      <c r="D58" s="173" t="s">
        <v>95</v>
      </c>
      <c r="E58" s="174"/>
      <c r="F58" s="174"/>
      <c r="G58" s="174"/>
      <c r="H58" s="174"/>
      <c r="I58" s="175"/>
      <c r="J58" s="176">
        <f>J166</f>
        <v>0</v>
      </c>
      <c r="K58" s="177"/>
    </row>
    <row r="59" s="8" customFormat="1" ht="19.92" customHeight="1">
      <c r="B59" s="178"/>
      <c r="C59" s="179"/>
      <c r="D59" s="180" t="s">
        <v>96</v>
      </c>
      <c r="E59" s="181"/>
      <c r="F59" s="181"/>
      <c r="G59" s="181"/>
      <c r="H59" s="181"/>
      <c r="I59" s="182"/>
      <c r="J59" s="183">
        <f>J167</f>
        <v>0</v>
      </c>
      <c r="K59" s="184"/>
    </row>
    <row r="60" s="8" customFormat="1" ht="19.92" customHeight="1">
      <c r="B60" s="178"/>
      <c r="C60" s="179"/>
      <c r="D60" s="180" t="s">
        <v>97</v>
      </c>
      <c r="E60" s="181"/>
      <c r="F60" s="181"/>
      <c r="G60" s="181"/>
      <c r="H60" s="181"/>
      <c r="I60" s="182"/>
      <c r="J60" s="183">
        <f>J171</f>
        <v>0</v>
      </c>
      <c r="K60" s="184"/>
    </row>
    <row r="61" s="8" customFormat="1" ht="19.92" customHeight="1">
      <c r="B61" s="178"/>
      <c r="C61" s="179"/>
      <c r="D61" s="180" t="s">
        <v>98</v>
      </c>
      <c r="E61" s="181"/>
      <c r="F61" s="181"/>
      <c r="G61" s="181"/>
      <c r="H61" s="181"/>
      <c r="I61" s="182"/>
      <c r="J61" s="183">
        <f>J180</f>
        <v>0</v>
      </c>
      <c r="K61" s="184"/>
    </row>
    <row r="62" s="8" customFormat="1" ht="19.92" customHeight="1">
      <c r="B62" s="178"/>
      <c r="C62" s="179"/>
      <c r="D62" s="180" t="s">
        <v>99</v>
      </c>
      <c r="E62" s="181"/>
      <c r="F62" s="181"/>
      <c r="G62" s="181"/>
      <c r="H62" s="181"/>
      <c r="I62" s="182"/>
      <c r="J62" s="183">
        <f>J194</f>
        <v>0</v>
      </c>
      <c r="K62" s="184"/>
    </row>
    <row r="63" s="8" customFormat="1" ht="19.92" customHeight="1">
      <c r="B63" s="178"/>
      <c r="C63" s="179"/>
      <c r="D63" s="180" t="s">
        <v>100</v>
      </c>
      <c r="E63" s="181"/>
      <c r="F63" s="181"/>
      <c r="G63" s="181"/>
      <c r="H63" s="181"/>
      <c r="I63" s="182"/>
      <c r="J63" s="183">
        <f>J201</f>
        <v>0</v>
      </c>
      <c r="K63" s="184"/>
    </row>
    <row r="64" s="8" customFormat="1" ht="19.92" customHeight="1">
      <c r="B64" s="178"/>
      <c r="C64" s="179"/>
      <c r="D64" s="180" t="s">
        <v>101</v>
      </c>
      <c r="E64" s="181"/>
      <c r="F64" s="181"/>
      <c r="G64" s="181"/>
      <c r="H64" s="181"/>
      <c r="I64" s="182"/>
      <c r="J64" s="183">
        <f>J207</f>
        <v>0</v>
      </c>
      <c r="K64" s="184"/>
    </row>
    <row r="65" s="8" customFormat="1" ht="19.92" customHeight="1">
      <c r="B65" s="178"/>
      <c r="C65" s="179"/>
      <c r="D65" s="180" t="s">
        <v>102</v>
      </c>
      <c r="E65" s="181"/>
      <c r="F65" s="181"/>
      <c r="G65" s="181"/>
      <c r="H65" s="181"/>
      <c r="I65" s="182"/>
      <c r="J65" s="183">
        <f>J217</f>
        <v>0</v>
      </c>
      <c r="K65" s="184"/>
    </row>
    <row r="66" s="8" customFormat="1" ht="19.92" customHeight="1">
      <c r="B66" s="178"/>
      <c r="C66" s="179"/>
      <c r="D66" s="180" t="s">
        <v>103</v>
      </c>
      <c r="E66" s="181"/>
      <c r="F66" s="181"/>
      <c r="G66" s="181"/>
      <c r="H66" s="181"/>
      <c r="I66" s="182"/>
      <c r="J66" s="183">
        <f>J260</f>
        <v>0</v>
      </c>
      <c r="K66" s="184"/>
    </row>
    <row r="67" s="8" customFormat="1" ht="19.92" customHeight="1">
      <c r="B67" s="178"/>
      <c r="C67" s="179"/>
      <c r="D67" s="180" t="s">
        <v>104</v>
      </c>
      <c r="E67" s="181"/>
      <c r="F67" s="181"/>
      <c r="G67" s="181"/>
      <c r="H67" s="181"/>
      <c r="I67" s="182"/>
      <c r="J67" s="183">
        <f>J268</f>
        <v>0</v>
      </c>
      <c r="K67" s="184"/>
    </row>
    <row r="68" s="8" customFormat="1" ht="19.92" customHeight="1">
      <c r="B68" s="178"/>
      <c r="C68" s="179"/>
      <c r="D68" s="180" t="s">
        <v>105</v>
      </c>
      <c r="E68" s="181"/>
      <c r="F68" s="181"/>
      <c r="G68" s="181"/>
      <c r="H68" s="181"/>
      <c r="I68" s="182"/>
      <c r="J68" s="183">
        <f>J279</f>
        <v>0</v>
      </c>
      <c r="K68" s="184"/>
    </row>
    <row r="69" s="8" customFormat="1" ht="19.92" customHeight="1">
      <c r="B69" s="178"/>
      <c r="C69" s="179"/>
      <c r="D69" s="180" t="s">
        <v>106</v>
      </c>
      <c r="E69" s="181"/>
      <c r="F69" s="181"/>
      <c r="G69" s="181"/>
      <c r="H69" s="181"/>
      <c r="I69" s="182"/>
      <c r="J69" s="183">
        <f>J293</f>
        <v>0</v>
      </c>
      <c r="K69" s="184"/>
    </row>
    <row r="70" s="7" customFormat="1" ht="24.96" customHeight="1">
      <c r="B70" s="171"/>
      <c r="C70" s="172"/>
      <c r="D70" s="173" t="s">
        <v>107</v>
      </c>
      <c r="E70" s="174"/>
      <c r="F70" s="174"/>
      <c r="G70" s="174"/>
      <c r="H70" s="174"/>
      <c r="I70" s="175"/>
      <c r="J70" s="176">
        <f>J322</f>
        <v>0</v>
      </c>
      <c r="K70" s="177"/>
    </row>
    <row r="71" s="8" customFormat="1" ht="19.92" customHeight="1">
      <c r="B71" s="178"/>
      <c r="C71" s="179"/>
      <c r="D71" s="180" t="s">
        <v>108</v>
      </c>
      <c r="E71" s="181"/>
      <c r="F71" s="181"/>
      <c r="G71" s="181"/>
      <c r="H71" s="181"/>
      <c r="I71" s="182"/>
      <c r="J71" s="183">
        <f>J323</f>
        <v>0</v>
      </c>
      <c r="K71" s="184"/>
    </row>
    <row r="72" s="8" customFormat="1" ht="19.92" customHeight="1">
      <c r="B72" s="178"/>
      <c r="C72" s="179"/>
      <c r="D72" s="180" t="s">
        <v>109</v>
      </c>
      <c r="E72" s="181"/>
      <c r="F72" s="181"/>
      <c r="G72" s="181"/>
      <c r="H72" s="181"/>
      <c r="I72" s="182"/>
      <c r="J72" s="183">
        <f>J325</f>
        <v>0</v>
      </c>
      <c r="K72" s="184"/>
    </row>
    <row r="73" s="1" customFormat="1" ht="21.84" customHeight="1">
      <c r="B73" s="46"/>
      <c r="C73" s="47"/>
      <c r="D73" s="47"/>
      <c r="E73" s="47"/>
      <c r="F73" s="47"/>
      <c r="G73" s="47"/>
      <c r="H73" s="47"/>
      <c r="I73" s="138"/>
      <c r="J73" s="47"/>
      <c r="K73" s="51"/>
    </row>
    <row r="74" s="1" customFormat="1" ht="6.96" customHeight="1">
      <c r="B74" s="67"/>
      <c r="C74" s="68"/>
      <c r="D74" s="68"/>
      <c r="E74" s="68"/>
      <c r="F74" s="68"/>
      <c r="G74" s="68"/>
      <c r="H74" s="68"/>
      <c r="I74" s="160"/>
      <c r="J74" s="68"/>
      <c r="K74" s="69"/>
    </row>
    <row r="78" s="1" customFormat="1" ht="6.96" customHeight="1">
      <c r="B78" s="70"/>
      <c r="C78" s="71"/>
      <c r="D78" s="71"/>
      <c r="E78" s="71"/>
      <c r="F78" s="71"/>
      <c r="G78" s="71"/>
      <c r="H78" s="71"/>
      <c r="I78" s="163"/>
      <c r="J78" s="71"/>
      <c r="K78" s="71"/>
      <c r="L78" s="72"/>
    </row>
    <row r="79" s="1" customFormat="1" ht="36.96" customHeight="1">
      <c r="B79" s="46"/>
      <c r="C79" s="73" t="s">
        <v>110</v>
      </c>
      <c r="D79" s="74"/>
      <c r="E79" s="74"/>
      <c r="F79" s="74"/>
      <c r="G79" s="74"/>
      <c r="H79" s="74"/>
      <c r="I79" s="185"/>
      <c r="J79" s="74"/>
      <c r="K79" s="74"/>
      <c r="L79" s="72"/>
    </row>
    <row r="80" s="1" customFormat="1" ht="6.96" customHeight="1">
      <c r="B80" s="46"/>
      <c r="C80" s="74"/>
      <c r="D80" s="74"/>
      <c r="E80" s="74"/>
      <c r="F80" s="74"/>
      <c r="G80" s="74"/>
      <c r="H80" s="74"/>
      <c r="I80" s="185"/>
      <c r="J80" s="74"/>
      <c r="K80" s="74"/>
      <c r="L80" s="72"/>
    </row>
    <row r="81" s="1" customFormat="1" ht="14.4" customHeight="1">
      <c r="B81" s="46"/>
      <c r="C81" s="76" t="s">
        <v>18</v>
      </c>
      <c r="D81" s="74"/>
      <c r="E81" s="74"/>
      <c r="F81" s="74"/>
      <c r="G81" s="74"/>
      <c r="H81" s="74"/>
      <c r="I81" s="185"/>
      <c r="J81" s="74"/>
      <c r="K81" s="74"/>
      <c r="L81" s="72"/>
    </row>
    <row r="82" s="1" customFormat="1" ht="17.25" customHeight="1">
      <c r="B82" s="46"/>
      <c r="C82" s="74"/>
      <c r="D82" s="74"/>
      <c r="E82" s="82" t="str">
        <f>E7</f>
        <v>ZŠ Boženy Němcové - oprava malé tělocvičny</v>
      </c>
      <c r="F82" s="74"/>
      <c r="G82" s="74"/>
      <c r="H82" s="74"/>
      <c r="I82" s="185"/>
      <c r="J82" s="74"/>
      <c r="K82" s="74"/>
      <c r="L82" s="72"/>
    </row>
    <row r="83" s="1" customFormat="1" ht="6.96" customHeight="1">
      <c r="B83" s="46"/>
      <c r="C83" s="74"/>
      <c r="D83" s="74"/>
      <c r="E83" s="74"/>
      <c r="F83" s="74"/>
      <c r="G83" s="74"/>
      <c r="H83" s="74"/>
      <c r="I83" s="185"/>
      <c r="J83" s="74"/>
      <c r="K83" s="74"/>
      <c r="L83" s="72"/>
    </row>
    <row r="84" s="1" customFormat="1" ht="18" customHeight="1">
      <c r="B84" s="46"/>
      <c r="C84" s="76" t="s">
        <v>23</v>
      </c>
      <c r="D84" s="74"/>
      <c r="E84" s="74"/>
      <c r="F84" s="186" t="str">
        <f>F10</f>
        <v>Sokolov, Boženy Němcové 1784</v>
      </c>
      <c r="G84" s="74"/>
      <c r="H84" s="74"/>
      <c r="I84" s="187" t="s">
        <v>25</v>
      </c>
      <c r="J84" s="85" t="str">
        <f>IF(J10="","",J10)</f>
        <v>31. 10. 2018</v>
      </c>
      <c r="K84" s="74"/>
      <c r="L84" s="72"/>
    </row>
    <row r="85" s="1" customFormat="1" ht="6.96" customHeight="1">
      <c r="B85" s="46"/>
      <c r="C85" s="74"/>
      <c r="D85" s="74"/>
      <c r="E85" s="74"/>
      <c r="F85" s="74"/>
      <c r="G85" s="74"/>
      <c r="H85" s="74"/>
      <c r="I85" s="185"/>
      <c r="J85" s="74"/>
      <c r="K85" s="74"/>
      <c r="L85" s="72"/>
    </row>
    <row r="86" s="1" customFormat="1">
      <c r="B86" s="46"/>
      <c r="C86" s="76" t="s">
        <v>27</v>
      </c>
      <c r="D86" s="74"/>
      <c r="E86" s="74"/>
      <c r="F86" s="186" t="str">
        <f>E13</f>
        <v>Město Sokolov</v>
      </c>
      <c r="G86" s="74"/>
      <c r="H86" s="74"/>
      <c r="I86" s="187" t="s">
        <v>33</v>
      </c>
      <c r="J86" s="186" t="str">
        <f>E19</f>
        <v xml:space="preserve"> </v>
      </c>
      <c r="K86" s="74"/>
      <c r="L86" s="72"/>
    </row>
    <row r="87" s="1" customFormat="1" ht="14.4" customHeight="1">
      <c r="B87" s="46"/>
      <c r="C87" s="76" t="s">
        <v>31</v>
      </c>
      <c r="D87" s="74"/>
      <c r="E87" s="74"/>
      <c r="F87" s="186" t="str">
        <f>IF(E16="","",E16)</f>
        <v/>
      </c>
      <c r="G87" s="74"/>
      <c r="H87" s="74"/>
      <c r="I87" s="185"/>
      <c r="J87" s="74"/>
      <c r="K87" s="74"/>
      <c r="L87" s="72"/>
    </row>
    <row r="88" s="1" customFormat="1" ht="10.32" customHeight="1">
      <c r="B88" s="46"/>
      <c r="C88" s="74"/>
      <c r="D88" s="74"/>
      <c r="E88" s="74"/>
      <c r="F88" s="74"/>
      <c r="G88" s="74"/>
      <c r="H88" s="74"/>
      <c r="I88" s="185"/>
      <c r="J88" s="74"/>
      <c r="K88" s="74"/>
      <c r="L88" s="72"/>
    </row>
    <row r="89" s="9" customFormat="1" ht="29.28" customHeight="1">
      <c r="B89" s="188"/>
      <c r="C89" s="189" t="s">
        <v>111</v>
      </c>
      <c r="D89" s="190" t="s">
        <v>56</v>
      </c>
      <c r="E89" s="190" t="s">
        <v>52</v>
      </c>
      <c r="F89" s="190" t="s">
        <v>112</v>
      </c>
      <c r="G89" s="190" t="s">
        <v>113</v>
      </c>
      <c r="H89" s="190" t="s">
        <v>114</v>
      </c>
      <c r="I89" s="191" t="s">
        <v>115</v>
      </c>
      <c r="J89" s="190" t="s">
        <v>87</v>
      </c>
      <c r="K89" s="192" t="s">
        <v>116</v>
      </c>
      <c r="L89" s="193"/>
      <c r="M89" s="102" t="s">
        <v>117</v>
      </c>
      <c r="N89" s="103" t="s">
        <v>41</v>
      </c>
      <c r="O89" s="103" t="s">
        <v>118</v>
      </c>
      <c r="P89" s="103" t="s">
        <v>119</v>
      </c>
      <c r="Q89" s="103" t="s">
        <v>120</v>
      </c>
      <c r="R89" s="103" t="s">
        <v>121</v>
      </c>
      <c r="S89" s="103" t="s">
        <v>122</v>
      </c>
      <c r="T89" s="104" t="s">
        <v>123</v>
      </c>
    </row>
    <row r="90" s="1" customFormat="1" ht="29.28" customHeight="1">
      <c r="B90" s="46"/>
      <c r="C90" s="108" t="s">
        <v>88</v>
      </c>
      <c r="D90" s="74"/>
      <c r="E90" s="74"/>
      <c r="F90" s="74"/>
      <c r="G90" s="74"/>
      <c r="H90" s="74"/>
      <c r="I90" s="185"/>
      <c r="J90" s="194">
        <f>BK90</f>
        <v>0</v>
      </c>
      <c r="K90" s="74"/>
      <c r="L90" s="72"/>
      <c r="M90" s="105"/>
      <c r="N90" s="106"/>
      <c r="O90" s="106"/>
      <c r="P90" s="195">
        <f>P91+P166+P322</f>
        <v>0</v>
      </c>
      <c r="Q90" s="106"/>
      <c r="R90" s="195">
        <f>R91+R166+R322</f>
        <v>12.5723947</v>
      </c>
      <c r="S90" s="106"/>
      <c r="T90" s="196">
        <f>T91+T166+T322</f>
        <v>5.2960615100000004</v>
      </c>
      <c r="AT90" s="24" t="s">
        <v>70</v>
      </c>
      <c r="AU90" s="24" t="s">
        <v>89</v>
      </c>
      <c r="BK90" s="197">
        <f>BK91+BK166+BK322</f>
        <v>0</v>
      </c>
    </row>
    <row r="91" s="10" customFormat="1" ht="37.44001" customHeight="1">
      <c r="B91" s="198"/>
      <c r="C91" s="199"/>
      <c r="D91" s="200" t="s">
        <v>70</v>
      </c>
      <c r="E91" s="201" t="s">
        <v>124</v>
      </c>
      <c r="F91" s="201" t="s">
        <v>125</v>
      </c>
      <c r="G91" s="199"/>
      <c r="H91" s="199"/>
      <c r="I91" s="202"/>
      <c r="J91" s="203">
        <f>BK91</f>
        <v>0</v>
      </c>
      <c r="K91" s="199"/>
      <c r="L91" s="204"/>
      <c r="M91" s="205"/>
      <c r="N91" s="206"/>
      <c r="O91" s="206"/>
      <c r="P91" s="207">
        <f>P92+P116+P142+P163</f>
        <v>0</v>
      </c>
      <c r="Q91" s="206"/>
      <c r="R91" s="207">
        <f>R92+R116+R142+R163</f>
        <v>6.6376154999999999</v>
      </c>
      <c r="S91" s="206"/>
      <c r="T91" s="208">
        <f>T92+T116+T142+T163</f>
        <v>0.81269000000000002</v>
      </c>
      <c r="AR91" s="209" t="s">
        <v>76</v>
      </c>
      <c r="AT91" s="210" t="s">
        <v>70</v>
      </c>
      <c r="AU91" s="210" t="s">
        <v>71</v>
      </c>
      <c r="AY91" s="209" t="s">
        <v>126</v>
      </c>
      <c r="BK91" s="211">
        <f>BK92+BK116+BK142+BK163</f>
        <v>0</v>
      </c>
    </row>
    <row r="92" s="10" customFormat="1" ht="19.92" customHeight="1">
      <c r="B92" s="198"/>
      <c r="C92" s="199"/>
      <c r="D92" s="200" t="s">
        <v>70</v>
      </c>
      <c r="E92" s="212" t="s">
        <v>127</v>
      </c>
      <c r="F92" s="212" t="s">
        <v>128</v>
      </c>
      <c r="G92" s="199"/>
      <c r="H92" s="199"/>
      <c r="I92" s="202"/>
      <c r="J92" s="213">
        <f>BK92</f>
        <v>0</v>
      </c>
      <c r="K92" s="199"/>
      <c r="L92" s="204"/>
      <c r="M92" s="205"/>
      <c r="N92" s="206"/>
      <c r="O92" s="206"/>
      <c r="P92" s="207">
        <f>SUM(P93:P115)</f>
        <v>0</v>
      </c>
      <c r="Q92" s="206"/>
      <c r="R92" s="207">
        <f>SUM(R93:R115)</f>
        <v>6.6284064000000003</v>
      </c>
      <c r="S92" s="206"/>
      <c r="T92" s="208">
        <f>SUM(T93:T115)</f>
        <v>0.33818999999999999</v>
      </c>
      <c r="AR92" s="209" t="s">
        <v>76</v>
      </c>
      <c r="AT92" s="210" t="s">
        <v>70</v>
      </c>
      <c r="AU92" s="210" t="s">
        <v>76</v>
      </c>
      <c r="AY92" s="209" t="s">
        <v>126</v>
      </c>
      <c r="BK92" s="211">
        <f>SUM(BK93:BK115)</f>
        <v>0</v>
      </c>
    </row>
    <row r="93" s="1" customFormat="1" ht="25.5" customHeight="1">
      <c r="B93" s="46"/>
      <c r="C93" s="214" t="s">
        <v>76</v>
      </c>
      <c r="D93" s="214" t="s">
        <v>129</v>
      </c>
      <c r="E93" s="215" t="s">
        <v>130</v>
      </c>
      <c r="F93" s="216" t="s">
        <v>131</v>
      </c>
      <c r="G93" s="217" t="s">
        <v>132</v>
      </c>
      <c r="H93" s="218">
        <v>145.095</v>
      </c>
      <c r="I93" s="219"/>
      <c r="J93" s="220">
        <f>ROUND(I93*H93,2)</f>
        <v>0</v>
      </c>
      <c r="K93" s="216" t="s">
        <v>21</v>
      </c>
      <c r="L93" s="72"/>
      <c r="M93" s="221" t="s">
        <v>21</v>
      </c>
      <c r="N93" s="222" t="s">
        <v>42</v>
      </c>
      <c r="O93" s="47"/>
      <c r="P93" s="223">
        <f>O93*H93</f>
        <v>0</v>
      </c>
      <c r="Q93" s="223">
        <v>0.00025999999999999998</v>
      </c>
      <c r="R93" s="223">
        <f>Q93*H93</f>
        <v>0.037724699999999993</v>
      </c>
      <c r="S93" s="223">
        <v>0</v>
      </c>
      <c r="T93" s="224">
        <f>S93*H93</f>
        <v>0</v>
      </c>
      <c r="AR93" s="24" t="s">
        <v>133</v>
      </c>
      <c r="AT93" s="24" t="s">
        <v>129</v>
      </c>
      <c r="AU93" s="24" t="s">
        <v>83</v>
      </c>
      <c r="AY93" s="24" t="s">
        <v>126</v>
      </c>
      <c r="BE93" s="225">
        <f>IF(N93="základní",J93,0)</f>
        <v>0</v>
      </c>
      <c r="BF93" s="225">
        <f>IF(N93="snížená",J93,0)</f>
        <v>0</v>
      </c>
      <c r="BG93" s="225">
        <f>IF(N93="zákl. přenesená",J93,0)</f>
        <v>0</v>
      </c>
      <c r="BH93" s="225">
        <f>IF(N93="sníž. přenesená",J93,0)</f>
        <v>0</v>
      </c>
      <c r="BI93" s="225">
        <f>IF(N93="nulová",J93,0)</f>
        <v>0</v>
      </c>
      <c r="BJ93" s="24" t="s">
        <v>76</v>
      </c>
      <c r="BK93" s="225">
        <f>ROUND(I93*H93,2)</f>
        <v>0</v>
      </c>
      <c r="BL93" s="24" t="s">
        <v>133</v>
      </c>
      <c r="BM93" s="24" t="s">
        <v>134</v>
      </c>
    </row>
    <row r="94" s="1" customFormat="1" ht="25.5" customHeight="1">
      <c r="B94" s="46"/>
      <c r="C94" s="214" t="s">
        <v>83</v>
      </c>
      <c r="D94" s="214" t="s">
        <v>129</v>
      </c>
      <c r="E94" s="215" t="s">
        <v>135</v>
      </c>
      <c r="F94" s="216" t="s">
        <v>136</v>
      </c>
      <c r="G94" s="217" t="s">
        <v>132</v>
      </c>
      <c r="H94" s="218">
        <v>145.095</v>
      </c>
      <c r="I94" s="219"/>
      <c r="J94" s="220">
        <f>ROUND(I94*H94,2)</f>
        <v>0</v>
      </c>
      <c r="K94" s="216" t="s">
        <v>137</v>
      </c>
      <c r="L94" s="72"/>
      <c r="M94" s="221" t="s">
        <v>21</v>
      </c>
      <c r="N94" s="222" t="s">
        <v>42</v>
      </c>
      <c r="O94" s="47"/>
      <c r="P94" s="223">
        <f>O94*H94</f>
        <v>0</v>
      </c>
      <c r="Q94" s="223">
        <v>0.0043800000000000002</v>
      </c>
      <c r="R94" s="223">
        <f>Q94*H94</f>
        <v>0.63551610000000003</v>
      </c>
      <c r="S94" s="223">
        <v>0</v>
      </c>
      <c r="T94" s="224">
        <f>S94*H94</f>
        <v>0</v>
      </c>
      <c r="AR94" s="24" t="s">
        <v>133</v>
      </c>
      <c r="AT94" s="24" t="s">
        <v>129</v>
      </c>
      <c r="AU94" s="24" t="s">
        <v>83</v>
      </c>
      <c r="AY94" s="24" t="s">
        <v>126</v>
      </c>
      <c r="BE94" s="225">
        <f>IF(N94="základní",J94,0)</f>
        <v>0</v>
      </c>
      <c r="BF94" s="225">
        <f>IF(N94="snížená",J94,0)</f>
        <v>0</v>
      </c>
      <c r="BG94" s="225">
        <f>IF(N94="zákl. přenesená",J94,0)</f>
        <v>0</v>
      </c>
      <c r="BH94" s="225">
        <f>IF(N94="sníž. přenesená",J94,0)</f>
        <v>0</v>
      </c>
      <c r="BI94" s="225">
        <f>IF(N94="nulová",J94,0)</f>
        <v>0</v>
      </c>
      <c r="BJ94" s="24" t="s">
        <v>76</v>
      </c>
      <c r="BK94" s="225">
        <f>ROUND(I94*H94,2)</f>
        <v>0</v>
      </c>
      <c r="BL94" s="24" t="s">
        <v>133</v>
      </c>
      <c r="BM94" s="24" t="s">
        <v>138</v>
      </c>
    </row>
    <row r="95" s="1" customFormat="1">
      <c r="B95" s="46"/>
      <c r="C95" s="74"/>
      <c r="D95" s="226" t="s">
        <v>139</v>
      </c>
      <c r="E95" s="74"/>
      <c r="F95" s="227" t="s">
        <v>140</v>
      </c>
      <c r="G95" s="74"/>
      <c r="H95" s="74"/>
      <c r="I95" s="185"/>
      <c r="J95" s="74"/>
      <c r="K95" s="74"/>
      <c r="L95" s="72"/>
      <c r="M95" s="228"/>
      <c r="N95" s="47"/>
      <c r="O95" s="47"/>
      <c r="P95" s="47"/>
      <c r="Q95" s="47"/>
      <c r="R95" s="47"/>
      <c r="S95" s="47"/>
      <c r="T95" s="95"/>
      <c r="AT95" s="24" t="s">
        <v>139</v>
      </c>
      <c r="AU95" s="24" t="s">
        <v>83</v>
      </c>
    </row>
    <row r="96" s="1" customFormat="1" ht="25.5" customHeight="1">
      <c r="B96" s="46"/>
      <c r="C96" s="214" t="s">
        <v>141</v>
      </c>
      <c r="D96" s="214" t="s">
        <v>129</v>
      </c>
      <c r="E96" s="215" t="s">
        <v>142</v>
      </c>
      <c r="F96" s="216" t="s">
        <v>131</v>
      </c>
      <c r="G96" s="217" t="s">
        <v>132</v>
      </c>
      <c r="H96" s="218">
        <v>145.095</v>
      </c>
      <c r="I96" s="219"/>
      <c r="J96" s="220">
        <f>ROUND(I96*H96,2)</f>
        <v>0</v>
      </c>
      <c r="K96" s="216" t="s">
        <v>137</v>
      </c>
      <c r="L96" s="72"/>
      <c r="M96" s="221" t="s">
        <v>21</v>
      </c>
      <c r="N96" s="222" t="s">
        <v>42</v>
      </c>
      <c r="O96" s="47"/>
      <c r="P96" s="223">
        <f>O96*H96</f>
        <v>0</v>
      </c>
      <c r="Q96" s="223">
        <v>0.00025999999999999998</v>
      </c>
      <c r="R96" s="223">
        <f>Q96*H96</f>
        <v>0.037724699999999993</v>
      </c>
      <c r="S96" s="223">
        <v>0</v>
      </c>
      <c r="T96" s="224">
        <f>S96*H96</f>
        <v>0</v>
      </c>
      <c r="AR96" s="24" t="s">
        <v>133</v>
      </c>
      <c r="AT96" s="24" t="s">
        <v>129</v>
      </c>
      <c r="AU96" s="24" t="s">
        <v>83</v>
      </c>
      <c r="AY96" s="24" t="s">
        <v>126</v>
      </c>
      <c r="BE96" s="225">
        <f>IF(N96="základní",J96,0)</f>
        <v>0</v>
      </c>
      <c r="BF96" s="225">
        <f>IF(N96="snížená",J96,0)</f>
        <v>0</v>
      </c>
      <c r="BG96" s="225">
        <f>IF(N96="zákl. přenesená",J96,0)</f>
        <v>0</v>
      </c>
      <c r="BH96" s="225">
        <f>IF(N96="sníž. přenesená",J96,0)</f>
        <v>0</v>
      </c>
      <c r="BI96" s="225">
        <f>IF(N96="nulová",J96,0)</f>
        <v>0</v>
      </c>
      <c r="BJ96" s="24" t="s">
        <v>76</v>
      </c>
      <c r="BK96" s="225">
        <f>ROUND(I96*H96,2)</f>
        <v>0</v>
      </c>
      <c r="BL96" s="24" t="s">
        <v>133</v>
      </c>
      <c r="BM96" s="24" t="s">
        <v>143</v>
      </c>
    </row>
    <row r="97" s="1" customFormat="1" ht="25.5" customHeight="1">
      <c r="B97" s="46"/>
      <c r="C97" s="214" t="s">
        <v>133</v>
      </c>
      <c r="D97" s="214" t="s">
        <v>129</v>
      </c>
      <c r="E97" s="215" t="s">
        <v>144</v>
      </c>
      <c r="F97" s="216" t="s">
        <v>145</v>
      </c>
      <c r="G97" s="217" t="s">
        <v>132</v>
      </c>
      <c r="H97" s="218">
        <v>145.095</v>
      </c>
      <c r="I97" s="219"/>
      <c r="J97" s="220">
        <f>ROUND(I97*H97,2)</f>
        <v>0</v>
      </c>
      <c r="K97" s="216" t="s">
        <v>137</v>
      </c>
      <c r="L97" s="72"/>
      <c r="M97" s="221" t="s">
        <v>21</v>
      </c>
      <c r="N97" s="222" t="s">
        <v>42</v>
      </c>
      <c r="O97" s="47"/>
      <c r="P97" s="223">
        <f>O97*H97</f>
        <v>0</v>
      </c>
      <c r="Q97" s="223">
        <v>0.0030000000000000001</v>
      </c>
      <c r="R97" s="223">
        <f>Q97*H97</f>
        <v>0.43528500000000003</v>
      </c>
      <c r="S97" s="223">
        <v>0</v>
      </c>
      <c r="T97" s="224">
        <f>S97*H97</f>
        <v>0</v>
      </c>
      <c r="AR97" s="24" t="s">
        <v>133</v>
      </c>
      <c r="AT97" s="24" t="s">
        <v>129</v>
      </c>
      <c r="AU97" s="24" t="s">
        <v>83</v>
      </c>
      <c r="AY97" s="24" t="s">
        <v>126</v>
      </c>
      <c r="BE97" s="225">
        <f>IF(N97="základní",J97,0)</f>
        <v>0</v>
      </c>
      <c r="BF97" s="225">
        <f>IF(N97="snížená",J97,0)</f>
        <v>0</v>
      </c>
      <c r="BG97" s="225">
        <f>IF(N97="zákl. přenesená",J97,0)</f>
        <v>0</v>
      </c>
      <c r="BH97" s="225">
        <f>IF(N97="sníž. přenesená",J97,0)</f>
        <v>0</v>
      </c>
      <c r="BI97" s="225">
        <f>IF(N97="nulová",J97,0)</f>
        <v>0</v>
      </c>
      <c r="BJ97" s="24" t="s">
        <v>76</v>
      </c>
      <c r="BK97" s="225">
        <f>ROUND(I97*H97,2)</f>
        <v>0</v>
      </c>
      <c r="BL97" s="24" t="s">
        <v>133</v>
      </c>
      <c r="BM97" s="24" t="s">
        <v>146</v>
      </c>
    </row>
    <row r="98" s="1" customFormat="1" ht="25.5" customHeight="1">
      <c r="B98" s="46"/>
      <c r="C98" s="214" t="s">
        <v>147</v>
      </c>
      <c r="D98" s="214" t="s">
        <v>129</v>
      </c>
      <c r="E98" s="215" t="s">
        <v>148</v>
      </c>
      <c r="F98" s="216" t="s">
        <v>149</v>
      </c>
      <c r="G98" s="217" t="s">
        <v>132</v>
      </c>
      <c r="H98" s="218">
        <v>118.45</v>
      </c>
      <c r="I98" s="219"/>
      <c r="J98" s="220">
        <f>ROUND(I98*H98,2)</f>
        <v>0</v>
      </c>
      <c r="K98" s="216" t="s">
        <v>137</v>
      </c>
      <c r="L98" s="72"/>
      <c r="M98" s="221" t="s">
        <v>21</v>
      </c>
      <c r="N98" s="222" t="s">
        <v>42</v>
      </c>
      <c r="O98" s="47"/>
      <c r="P98" s="223">
        <f>O98*H98</f>
        <v>0</v>
      </c>
      <c r="Q98" s="223">
        <v>0.0073499999999999998</v>
      </c>
      <c r="R98" s="223">
        <f>Q98*H98</f>
        <v>0.87060749999999998</v>
      </c>
      <c r="S98" s="223">
        <v>0</v>
      </c>
      <c r="T98" s="224">
        <f>S98*H98</f>
        <v>0</v>
      </c>
      <c r="AR98" s="24" t="s">
        <v>133</v>
      </c>
      <c r="AT98" s="24" t="s">
        <v>129</v>
      </c>
      <c r="AU98" s="24" t="s">
        <v>83</v>
      </c>
      <c r="AY98" s="24" t="s">
        <v>126</v>
      </c>
      <c r="BE98" s="225">
        <f>IF(N98="základní",J98,0)</f>
        <v>0</v>
      </c>
      <c r="BF98" s="225">
        <f>IF(N98="snížená",J98,0)</f>
        <v>0</v>
      </c>
      <c r="BG98" s="225">
        <f>IF(N98="zákl. přenesená",J98,0)</f>
        <v>0</v>
      </c>
      <c r="BH98" s="225">
        <f>IF(N98="sníž. přenesená",J98,0)</f>
        <v>0</v>
      </c>
      <c r="BI98" s="225">
        <f>IF(N98="nulová",J98,0)</f>
        <v>0</v>
      </c>
      <c r="BJ98" s="24" t="s">
        <v>76</v>
      </c>
      <c r="BK98" s="225">
        <f>ROUND(I98*H98,2)</f>
        <v>0</v>
      </c>
      <c r="BL98" s="24" t="s">
        <v>133</v>
      </c>
      <c r="BM98" s="24" t="s">
        <v>150</v>
      </c>
    </row>
    <row r="99" s="11" customFormat="1">
      <c r="B99" s="229"/>
      <c r="C99" s="230"/>
      <c r="D99" s="226" t="s">
        <v>151</v>
      </c>
      <c r="E99" s="231" t="s">
        <v>21</v>
      </c>
      <c r="F99" s="232" t="s">
        <v>152</v>
      </c>
      <c r="G99" s="230"/>
      <c r="H99" s="231" t="s">
        <v>21</v>
      </c>
      <c r="I99" s="233"/>
      <c r="J99" s="230"/>
      <c r="K99" s="230"/>
      <c r="L99" s="234"/>
      <c r="M99" s="235"/>
      <c r="N99" s="236"/>
      <c r="O99" s="236"/>
      <c r="P99" s="236"/>
      <c r="Q99" s="236"/>
      <c r="R99" s="236"/>
      <c r="S99" s="236"/>
      <c r="T99" s="237"/>
      <c r="AT99" s="238" t="s">
        <v>151</v>
      </c>
      <c r="AU99" s="238" t="s">
        <v>83</v>
      </c>
      <c r="AV99" s="11" t="s">
        <v>76</v>
      </c>
      <c r="AW99" s="11" t="s">
        <v>35</v>
      </c>
      <c r="AX99" s="11" t="s">
        <v>71</v>
      </c>
      <c r="AY99" s="238" t="s">
        <v>126</v>
      </c>
    </row>
    <row r="100" s="12" customFormat="1">
      <c r="B100" s="239"/>
      <c r="C100" s="240"/>
      <c r="D100" s="226" t="s">
        <v>151</v>
      </c>
      <c r="E100" s="241" t="s">
        <v>21</v>
      </c>
      <c r="F100" s="242" t="s">
        <v>153</v>
      </c>
      <c r="G100" s="240"/>
      <c r="H100" s="243">
        <v>118.45</v>
      </c>
      <c r="I100" s="244"/>
      <c r="J100" s="240"/>
      <c r="K100" s="240"/>
      <c r="L100" s="245"/>
      <c r="M100" s="246"/>
      <c r="N100" s="247"/>
      <c r="O100" s="247"/>
      <c r="P100" s="247"/>
      <c r="Q100" s="247"/>
      <c r="R100" s="247"/>
      <c r="S100" s="247"/>
      <c r="T100" s="248"/>
      <c r="AT100" s="249" t="s">
        <v>151</v>
      </c>
      <c r="AU100" s="249" t="s">
        <v>83</v>
      </c>
      <c r="AV100" s="12" t="s">
        <v>83</v>
      </c>
      <c r="AW100" s="12" t="s">
        <v>35</v>
      </c>
      <c r="AX100" s="12" t="s">
        <v>76</v>
      </c>
      <c r="AY100" s="249" t="s">
        <v>126</v>
      </c>
    </row>
    <row r="101" s="1" customFormat="1" ht="25.5" customHeight="1">
      <c r="B101" s="46"/>
      <c r="C101" s="214" t="s">
        <v>127</v>
      </c>
      <c r="D101" s="214" t="s">
        <v>129</v>
      </c>
      <c r="E101" s="215" t="s">
        <v>154</v>
      </c>
      <c r="F101" s="216" t="s">
        <v>155</v>
      </c>
      <c r="G101" s="217" t="s">
        <v>132</v>
      </c>
      <c r="H101" s="218">
        <v>118.45</v>
      </c>
      <c r="I101" s="219"/>
      <c r="J101" s="220">
        <f>ROUND(I101*H101,2)</f>
        <v>0</v>
      </c>
      <c r="K101" s="216" t="s">
        <v>137</v>
      </c>
      <c r="L101" s="72"/>
      <c r="M101" s="221" t="s">
        <v>21</v>
      </c>
      <c r="N101" s="222" t="s">
        <v>42</v>
      </c>
      <c r="O101" s="47"/>
      <c r="P101" s="223">
        <f>O101*H101</f>
        <v>0</v>
      </c>
      <c r="Q101" s="223">
        <v>0.01575</v>
      </c>
      <c r="R101" s="223">
        <f>Q101*H101</f>
        <v>1.8655875</v>
      </c>
      <c r="S101" s="223">
        <v>0</v>
      </c>
      <c r="T101" s="224">
        <f>S101*H101</f>
        <v>0</v>
      </c>
      <c r="AR101" s="24" t="s">
        <v>133</v>
      </c>
      <c r="AT101" s="24" t="s">
        <v>129</v>
      </c>
      <c r="AU101" s="24" t="s">
        <v>83</v>
      </c>
      <c r="AY101" s="24" t="s">
        <v>126</v>
      </c>
      <c r="BE101" s="225">
        <f>IF(N101="základní",J101,0)</f>
        <v>0</v>
      </c>
      <c r="BF101" s="225">
        <f>IF(N101="snížená",J101,0)</f>
        <v>0</v>
      </c>
      <c r="BG101" s="225">
        <f>IF(N101="zákl. přenesená",J101,0)</f>
        <v>0</v>
      </c>
      <c r="BH101" s="225">
        <f>IF(N101="sníž. přenesená",J101,0)</f>
        <v>0</v>
      </c>
      <c r="BI101" s="225">
        <f>IF(N101="nulová",J101,0)</f>
        <v>0</v>
      </c>
      <c r="BJ101" s="24" t="s">
        <v>76</v>
      </c>
      <c r="BK101" s="225">
        <f>ROUND(I101*H101,2)</f>
        <v>0</v>
      </c>
      <c r="BL101" s="24" t="s">
        <v>133</v>
      </c>
      <c r="BM101" s="24" t="s">
        <v>156</v>
      </c>
    </row>
    <row r="102" s="1" customFormat="1">
      <c r="B102" s="46"/>
      <c r="C102" s="74"/>
      <c r="D102" s="226" t="s">
        <v>139</v>
      </c>
      <c r="E102" s="74"/>
      <c r="F102" s="227" t="s">
        <v>157</v>
      </c>
      <c r="G102" s="74"/>
      <c r="H102" s="74"/>
      <c r="I102" s="185"/>
      <c r="J102" s="74"/>
      <c r="K102" s="74"/>
      <c r="L102" s="72"/>
      <c r="M102" s="228"/>
      <c r="N102" s="47"/>
      <c r="O102" s="47"/>
      <c r="P102" s="47"/>
      <c r="Q102" s="47"/>
      <c r="R102" s="47"/>
      <c r="S102" s="47"/>
      <c r="T102" s="95"/>
      <c r="AT102" s="24" t="s">
        <v>139</v>
      </c>
      <c r="AU102" s="24" t="s">
        <v>83</v>
      </c>
    </row>
    <row r="103" s="1" customFormat="1" ht="25.5" customHeight="1">
      <c r="B103" s="46"/>
      <c r="C103" s="214" t="s">
        <v>158</v>
      </c>
      <c r="D103" s="214" t="s">
        <v>129</v>
      </c>
      <c r="E103" s="215" t="s">
        <v>159</v>
      </c>
      <c r="F103" s="216" t="s">
        <v>160</v>
      </c>
      <c r="G103" s="217" t="s">
        <v>132</v>
      </c>
      <c r="H103" s="218">
        <v>236.90000000000001</v>
      </c>
      <c r="I103" s="219"/>
      <c r="J103" s="220">
        <f>ROUND(I103*H103,2)</f>
        <v>0</v>
      </c>
      <c r="K103" s="216" t="s">
        <v>137</v>
      </c>
      <c r="L103" s="72"/>
      <c r="M103" s="221" t="s">
        <v>21</v>
      </c>
      <c r="N103" s="222" t="s">
        <v>42</v>
      </c>
      <c r="O103" s="47"/>
      <c r="P103" s="223">
        <f>O103*H103</f>
        <v>0</v>
      </c>
      <c r="Q103" s="223">
        <v>0.0079000000000000008</v>
      </c>
      <c r="R103" s="223">
        <f>Q103*H103</f>
        <v>1.8715100000000002</v>
      </c>
      <c r="S103" s="223">
        <v>0</v>
      </c>
      <c r="T103" s="224">
        <f>S103*H103</f>
        <v>0</v>
      </c>
      <c r="AR103" s="24" t="s">
        <v>133</v>
      </c>
      <c r="AT103" s="24" t="s">
        <v>129</v>
      </c>
      <c r="AU103" s="24" t="s">
        <v>83</v>
      </c>
      <c r="AY103" s="24" t="s">
        <v>126</v>
      </c>
      <c r="BE103" s="225">
        <f>IF(N103="základní",J103,0)</f>
        <v>0</v>
      </c>
      <c r="BF103" s="225">
        <f>IF(N103="snížená",J103,0)</f>
        <v>0</v>
      </c>
      <c r="BG103" s="225">
        <f>IF(N103="zákl. přenesená",J103,0)</f>
        <v>0</v>
      </c>
      <c r="BH103" s="225">
        <f>IF(N103="sníž. přenesená",J103,0)</f>
        <v>0</v>
      </c>
      <c r="BI103" s="225">
        <f>IF(N103="nulová",J103,0)</f>
        <v>0</v>
      </c>
      <c r="BJ103" s="24" t="s">
        <v>76</v>
      </c>
      <c r="BK103" s="225">
        <f>ROUND(I103*H103,2)</f>
        <v>0</v>
      </c>
      <c r="BL103" s="24" t="s">
        <v>133</v>
      </c>
      <c r="BM103" s="24" t="s">
        <v>161</v>
      </c>
    </row>
    <row r="104" s="1" customFormat="1">
      <c r="B104" s="46"/>
      <c r="C104" s="74"/>
      <c r="D104" s="226" t="s">
        <v>139</v>
      </c>
      <c r="E104" s="74"/>
      <c r="F104" s="227" t="s">
        <v>157</v>
      </c>
      <c r="G104" s="74"/>
      <c r="H104" s="74"/>
      <c r="I104" s="185"/>
      <c r="J104" s="74"/>
      <c r="K104" s="74"/>
      <c r="L104" s="72"/>
      <c r="M104" s="228"/>
      <c r="N104" s="47"/>
      <c r="O104" s="47"/>
      <c r="P104" s="47"/>
      <c r="Q104" s="47"/>
      <c r="R104" s="47"/>
      <c r="S104" s="47"/>
      <c r="T104" s="95"/>
      <c r="AT104" s="24" t="s">
        <v>139</v>
      </c>
      <c r="AU104" s="24" t="s">
        <v>83</v>
      </c>
    </row>
    <row r="105" s="12" customFormat="1">
      <c r="B105" s="239"/>
      <c r="C105" s="240"/>
      <c r="D105" s="226" t="s">
        <v>151</v>
      </c>
      <c r="E105" s="241" t="s">
        <v>21</v>
      </c>
      <c r="F105" s="242" t="s">
        <v>162</v>
      </c>
      <c r="G105" s="240"/>
      <c r="H105" s="243">
        <v>236.90000000000001</v>
      </c>
      <c r="I105" s="244"/>
      <c r="J105" s="240"/>
      <c r="K105" s="240"/>
      <c r="L105" s="245"/>
      <c r="M105" s="246"/>
      <c r="N105" s="247"/>
      <c r="O105" s="247"/>
      <c r="P105" s="247"/>
      <c r="Q105" s="247"/>
      <c r="R105" s="247"/>
      <c r="S105" s="247"/>
      <c r="T105" s="248"/>
      <c r="AT105" s="249" t="s">
        <v>151</v>
      </c>
      <c r="AU105" s="249" t="s">
        <v>83</v>
      </c>
      <c r="AV105" s="12" t="s">
        <v>83</v>
      </c>
      <c r="AW105" s="12" t="s">
        <v>35</v>
      </c>
      <c r="AX105" s="12" t="s">
        <v>76</v>
      </c>
      <c r="AY105" s="249" t="s">
        <v>126</v>
      </c>
    </row>
    <row r="106" s="1" customFormat="1" ht="38.25" customHeight="1">
      <c r="B106" s="46"/>
      <c r="C106" s="214" t="s">
        <v>163</v>
      </c>
      <c r="D106" s="214" t="s">
        <v>129</v>
      </c>
      <c r="E106" s="215" t="s">
        <v>164</v>
      </c>
      <c r="F106" s="216" t="s">
        <v>165</v>
      </c>
      <c r="G106" s="217" t="s">
        <v>132</v>
      </c>
      <c r="H106" s="218">
        <v>47.450000000000003</v>
      </c>
      <c r="I106" s="219"/>
      <c r="J106" s="220">
        <f>ROUND(I106*H106,2)</f>
        <v>0</v>
      </c>
      <c r="K106" s="216" t="s">
        <v>137</v>
      </c>
      <c r="L106" s="72"/>
      <c r="M106" s="221" t="s">
        <v>21</v>
      </c>
      <c r="N106" s="222" t="s">
        <v>42</v>
      </c>
      <c r="O106" s="47"/>
      <c r="P106" s="223">
        <f>O106*H106</f>
        <v>0</v>
      </c>
      <c r="Q106" s="223">
        <v>0.017000000000000001</v>
      </c>
      <c r="R106" s="223">
        <f>Q106*H106</f>
        <v>0.80665000000000009</v>
      </c>
      <c r="S106" s="223">
        <v>0</v>
      </c>
      <c r="T106" s="224">
        <f>S106*H106</f>
        <v>0</v>
      </c>
      <c r="AR106" s="24" t="s">
        <v>133</v>
      </c>
      <c r="AT106" s="24" t="s">
        <v>129</v>
      </c>
      <c r="AU106" s="24" t="s">
        <v>83</v>
      </c>
      <c r="AY106" s="24" t="s">
        <v>126</v>
      </c>
      <c r="BE106" s="225">
        <f>IF(N106="základní",J106,0)</f>
        <v>0</v>
      </c>
      <c r="BF106" s="225">
        <f>IF(N106="snížená",J106,0)</f>
        <v>0</v>
      </c>
      <c r="BG106" s="225">
        <f>IF(N106="zákl. přenesená",J106,0)</f>
        <v>0</v>
      </c>
      <c r="BH106" s="225">
        <f>IF(N106="sníž. přenesená",J106,0)</f>
        <v>0</v>
      </c>
      <c r="BI106" s="225">
        <f>IF(N106="nulová",J106,0)</f>
        <v>0</v>
      </c>
      <c r="BJ106" s="24" t="s">
        <v>76</v>
      </c>
      <c r="BK106" s="225">
        <f>ROUND(I106*H106,2)</f>
        <v>0</v>
      </c>
      <c r="BL106" s="24" t="s">
        <v>133</v>
      </c>
      <c r="BM106" s="24" t="s">
        <v>166</v>
      </c>
    </row>
    <row r="107" s="1" customFormat="1">
      <c r="B107" s="46"/>
      <c r="C107" s="74"/>
      <c r="D107" s="226" t="s">
        <v>139</v>
      </c>
      <c r="E107" s="74"/>
      <c r="F107" s="227" t="s">
        <v>167</v>
      </c>
      <c r="G107" s="74"/>
      <c r="H107" s="74"/>
      <c r="I107" s="185"/>
      <c r="J107" s="74"/>
      <c r="K107" s="74"/>
      <c r="L107" s="72"/>
      <c r="M107" s="228"/>
      <c r="N107" s="47"/>
      <c r="O107" s="47"/>
      <c r="P107" s="47"/>
      <c r="Q107" s="47"/>
      <c r="R107" s="47"/>
      <c r="S107" s="47"/>
      <c r="T107" s="95"/>
      <c r="AT107" s="24" t="s">
        <v>139</v>
      </c>
      <c r="AU107" s="24" t="s">
        <v>83</v>
      </c>
    </row>
    <row r="108" s="1" customFormat="1" ht="16.5" customHeight="1">
      <c r="B108" s="46"/>
      <c r="C108" s="214" t="s">
        <v>168</v>
      </c>
      <c r="D108" s="214" t="s">
        <v>129</v>
      </c>
      <c r="E108" s="215" t="s">
        <v>169</v>
      </c>
      <c r="F108" s="216" t="s">
        <v>170</v>
      </c>
      <c r="G108" s="217" t="s">
        <v>132</v>
      </c>
      <c r="H108" s="218">
        <v>3</v>
      </c>
      <c r="I108" s="219"/>
      <c r="J108" s="220">
        <f>ROUND(I108*H108,2)</f>
        <v>0</v>
      </c>
      <c r="K108" s="216" t="s">
        <v>137</v>
      </c>
      <c r="L108" s="72"/>
      <c r="M108" s="221" t="s">
        <v>21</v>
      </c>
      <c r="N108" s="222" t="s">
        <v>42</v>
      </c>
      <c r="O108" s="47"/>
      <c r="P108" s="223">
        <f>O108*H108</f>
        <v>0</v>
      </c>
      <c r="Q108" s="223">
        <v>0.010200000000000001</v>
      </c>
      <c r="R108" s="223">
        <f>Q108*H108</f>
        <v>0.030600000000000002</v>
      </c>
      <c r="S108" s="223">
        <v>0</v>
      </c>
      <c r="T108" s="224">
        <f>S108*H108</f>
        <v>0</v>
      </c>
      <c r="AR108" s="24" t="s">
        <v>133</v>
      </c>
      <c r="AT108" s="24" t="s">
        <v>129</v>
      </c>
      <c r="AU108" s="24" t="s">
        <v>83</v>
      </c>
      <c r="AY108" s="24" t="s">
        <v>126</v>
      </c>
      <c r="BE108" s="225">
        <f>IF(N108="základní",J108,0)</f>
        <v>0</v>
      </c>
      <c r="BF108" s="225">
        <f>IF(N108="snížená",J108,0)</f>
        <v>0</v>
      </c>
      <c r="BG108" s="225">
        <f>IF(N108="zákl. přenesená",J108,0)</f>
        <v>0</v>
      </c>
      <c r="BH108" s="225">
        <f>IF(N108="sníž. přenesená",J108,0)</f>
        <v>0</v>
      </c>
      <c r="BI108" s="225">
        <f>IF(N108="nulová",J108,0)</f>
        <v>0</v>
      </c>
      <c r="BJ108" s="24" t="s">
        <v>76</v>
      </c>
      <c r="BK108" s="225">
        <f>ROUND(I108*H108,2)</f>
        <v>0</v>
      </c>
      <c r="BL108" s="24" t="s">
        <v>133</v>
      </c>
      <c r="BM108" s="24" t="s">
        <v>171</v>
      </c>
    </row>
    <row r="109" s="11" customFormat="1">
      <c r="B109" s="229"/>
      <c r="C109" s="230"/>
      <c r="D109" s="226" t="s">
        <v>151</v>
      </c>
      <c r="E109" s="231" t="s">
        <v>21</v>
      </c>
      <c r="F109" s="232" t="s">
        <v>172</v>
      </c>
      <c r="G109" s="230"/>
      <c r="H109" s="231" t="s">
        <v>21</v>
      </c>
      <c r="I109" s="233"/>
      <c r="J109" s="230"/>
      <c r="K109" s="230"/>
      <c r="L109" s="234"/>
      <c r="M109" s="235"/>
      <c r="N109" s="236"/>
      <c r="O109" s="236"/>
      <c r="P109" s="236"/>
      <c r="Q109" s="236"/>
      <c r="R109" s="236"/>
      <c r="S109" s="236"/>
      <c r="T109" s="237"/>
      <c r="AT109" s="238" t="s">
        <v>151</v>
      </c>
      <c r="AU109" s="238" t="s">
        <v>83</v>
      </c>
      <c r="AV109" s="11" t="s">
        <v>76</v>
      </c>
      <c r="AW109" s="11" t="s">
        <v>35</v>
      </c>
      <c r="AX109" s="11" t="s">
        <v>71</v>
      </c>
      <c r="AY109" s="238" t="s">
        <v>126</v>
      </c>
    </row>
    <row r="110" s="12" customFormat="1">
      <c r="B110" s="239"/>
      <c r="C110" s="240"/>
      <c r="D110" s="226" t="s">
        <v>151</v>
      </c>
      <c r="E110" s="241" t="s">
        <v>21</v>
      </c>
      <c r="F110" s="242" t="s">
        <v>141</v>
      </c>
      <c r="G110" s="240"/>
      <c r="H110" s="243">
        <v>3</v>
      </c>
      <c r="I110" s="244"/>
      <c r="J110" s="240"/>
      <c r="K110" s="240"/>
      <c r="L110" s="245"/>
      <c r="M110" s="246"/>
      <c r="N110" s="247"/>
      <c r="O110" s="247"/>
      <c r="P110" s="247"/>
      <c r="Q110" s="247"/>
      <c r="R110" s="247"/>
      <c r="S110" s="247"/>
      <c r="T110" s="248"/>
      <c r="AT110" s="249" t="s">
        <v>151</v>
      </c>
      <c r="AU110" s="249" t="s">
        <v>83</v>
      </c>
      <c r="AV110" s="12" t="s">
        <v>83</v>
      </c>
      <c r="AW110" s="12" t="s">
        <v>35</v>
      </c>
      <c r="AX110" s="12" t="s">
        <v>76</v>
      </c>
      <c r="AY110" s="249" t="s">
        <v>126</v>
      </c>
    </row>
    <row r="111" s="1" customFormat="1" ht="25.5" customHeight="1">
      <c r="B111" s="46"/>
      <c r="C111" s="214" t="s">
        <v>173</v>
      </c>
      <c r="D111" s="214" t="s">
        <v>129</v>
      </c>
      <c r="E111" s="215" t="s">
        <v>174</v>
      </c>
      <c r="F111" s="216" t="s">
        <v>175</v>
      </c>
      <c r="G111" s="217" t="s">
        <v>132</v>
      </c>
      <c r="H111" s="218">
        <v>39.375999999999998</v>
      </c>
      <c r="I111" s="219"/>
      <c r="J111" s="220">
        <f>ROUND(I111*H111,2)</f>
        <v>0</v>
      </c>
      <c r="K111" s="216" t="s">
        <v>137</v>
      </c>
      <c r="L111" s="72"/>
      <c r="M111" s="221" t="s">
        <v>21</v>
      </c>
      <c r="N111" s="222" t="s">
        <v>42</v>
      </c>
      <c r="O111" s="47"/>
      <c r="P111" s="223">
        <f>O111*H111</f>
        <v>0</v>
      </c>
      <c r="Q111" s="223">
        <v>0</v>
      </c>
      <c r="R111" s="223">
        <f>Q111*H111</f>
        <v>0</v>
      </c>
      <c r="S111" s="223">
        <v>0</v>
      </c>
      <c r="T111" s="224">
        <f>S111*H111</f>
        <v>0</v>
      </c>
      <c r="AR111" s="24" t="s">
        <v>133</v>
      </c>
      <c r="AT111" s="24" t="s">
        <v>129</v>
      </c>
      <c r="AU111" s="24" t="s">
        <v>83</v>
      </c>
      <c r="AY111" s="24" t="s">
        <v>126</v>
      </c>
      <c r="BE111" s="225">
        <f>IF(N111="základní",J111,0)</f>
        <v>0</v>
      </c>
      <c r="BF111" s="225">
        <f>IF(N111="snížená",J111,0)</f>
        <v>0</v>
      </c>
      <c r="BG111" s="225">
        <f>IF(N111="zákl. přenesená",J111,0)</f>
        <v>0</v>
      </c>
      <c r="BH111" s="225">
        <f>IF(N111="sníž. přenesená",J111,0)</f>
        <v>0</v>
      </c>
      <c r="BI111" s="225">
        <f>IF(N111="nulová",J111,0)</f>
        <v>0</v>
      </c>
      <c r="BJ111" s="24" t="s">
        <v>76</v>
      </c>
      <c r="BK111" s="225">
        <f>ROUND(I111*H111,2)</f>
        <v>0</v>
      </c>
      <c r="BL111" s="24" t="s">
        <v>133</v>
      </c>
      <c r="BM111" s="24" t="s">
        <v>176</v>
      </c>
    </row>
    <row r="112" s="1" customFormat="1">
      <c r="B112" s="46"/>
      <c r="C112" s="74"/>
      <c r="D112" s="226" t="s">
        <v>139</v>
      </c>
      <c r="E112" s="74"/>
      <c r="F112" s="227" t="s">
        <v>177</v>
      </c>
      <c r="G112" s="74"/>
      <c r="H112" s="74"/>
      <c r="I112" s="185"/>
      <c r="J112" s="74"/>
      <c r="K112" s="74"/>
      <c r="L112" s="72"/>
      <c r="M112" s="228"/>
      <c r="N112" s="47"/>
      <c r="O112" s="47"/>
      <c r="P112" s="47"/>
      <c r="Q112" s="47"/>
      <c r="R112" s="47"/>
      <c r="S112" s="47"/>
      <c r="T112" s="95"/>
      <c r="AT112" s="24" t="s">
        <v>139</v>
      </c>
      <c r="AU112" s="24" t="s">
        <v>83</v>
      </c>
    </row>
    <row r="113" s="12" customFormat="1">
      <c r="B113" s="239"/>
      <c r="C113" s="240"/>
      <c r="D113" s="226" t="s">
        <v>151</v>
      </c>
      <c r="E113" s="241" t="s">
        <v>21</v>
      </c>
      <c r="F113" s="242" t="s">
        <v>178</v>
      </c>
      <c r="G113" s="240"/>
      <c r="H113" s="243">
        <v>39.375999999999998</v>
      </c>
      <c r="I113" s="244"/>
      <c r="J113" s="240"/>
      <c r="K113" s="240"/>
      <c r="L113" s="245"/>
      <c r="M113" s="246"/>
      <c r="N113" s="247"/>
      <c r="O113" s="247"/>
      <c r="P113" s="247"/>
      <c r="Q113" s="247"/>
      <c r="R113" s="247"/>
      <c r="S113" s="247"/>
      <c r="T113" s="248"/>
      <c r="AT113" s="249" t="s">
        <v>151</v>
      </c>
      <c r="AU113" s="249" t="s">
        <v>83</v>
      </c>
      <c r="AV113" s="12" t="s">
        <v>83</v>
      </c>
      <c r="AW113" s="12" t="s">
        <v>35</v>
      </c>
      <c r="AX113" s="12" t="s">
        <v>76</v>
      </c>
      <c r="AY113" s="249" t="s">
        <v>126</v>
      </c>
    </row>
    <row r="114" s="1" customFormat="1" ht="25.5" customHeight="1">
      <c r="B114" s="46"/>
      <c r="C114" s="214" t="s">
        <v>179</v>
      </c>
      <c r="D114" s="214" t="s">
        <v>129</v>
      </c>
      <c r="E114" s="215" t="s">
        <v>180</v>
      </c>
      <c r="F114" s="216" t="s">
        <v>181</v>
      </c>
      <c r="G114" s="217" t="s">
        <v>132</v>
      </c>
      <c r="H114" s="218">
        <v>169.095</v>
      </c>
      <c r="I114" s="219"/>
      <c r="J114" s="220">
        <f>ROUND(I114*H114,2)</f>
        <v>0</v>
      </c>
      <c r="K114" s="216" t="s">
        <v>137</v>
      </c>
      <c r="L114" s="72"/>
      <c r="M114" s="221" t="s">
        <v>21</v>
      </c>
      <c r="N114" s="222" t="s">
        <v>42</v>
      </c>
      <c r="O114" s="47"/>
      <c r="P114" s="223">
        <f>O114*H114</f>
        <v>0</v>
      </c>
      <c r="Q114" s="223">
        <v>0.00022000000000000001</v>
      </c>
      <c r="R114" s="223">
        <f>Q114*H114</f>
        <v>0.037200900000000002</v>
      </c>
      <c r="S114" s="223">
        <v>0.002</v>
      </c>
      <c r="T114" s="224">
        <f>S114*H114</f>
        <v>0.33818999999999999</v>
      </c>
      <c r="AR114" s="24" t="s">
        <v>133</v>
      </c>
      <c r="AT114" s="24" t="s">
        <v>129</v>
      </c>
      <c r="AU114" s="24" t="s">
        <v>83</v>
      </c>
      <c r="AY114" s="24" t="s">
        <v>126</v>
      </c>
      <c r="BE114" s="225">
        <f>IF(N114="základní",J114,0)</f>
        <v>0</v>
      </c>
      <c r="BF114" s="225">
        <f>IF(N114="snížená",J114,0)</f>
        <v>0</v>
      </c>
      <c r="BG114" s="225">
        <f>IF(N114="zákl. přenesená",J114,0)</f>
        <v>0</v>
      </c>
      <c r="BH114" s="225">
        <f>IF(N114="sníž. přenesená",J114,0)</f>
        <v>0</v>
      </c>
      <c r="BI114" s="225">
        <f>IF(N114="nulová",J114,0)</f>
        <v>0</v>
      </c>
      <c r="BJ114" s="24" t="s">
        <v>76</v>
      </c>
      <c r="BK114" s="225">
        <f>ROUND(I114*H114,2)</f>
        <v>0</v>
      </c>
      <c r="BL114" s="24" t="s">
        <v>133</v>
      </c>
      <c r="BM114" s="24" t="s">
        <v>182</v>
      </c>
    </row>
    <row r="115" s="1" customFormat="1">
      <c r="B115" s="46"/>
      <c r="C115" s="74"/>
      <c r="D115" s="226" t="s">
        <v>139</v>
      </c>
      <c r="E115" s="74"/>
      <c r="F115" s="227" t="s">
        <v>183</v>
      </c>
      <c r="G115" s="74"/>
      <c r="H115" s="74"/>
      <c r="I115" s="185"/>
      <c r="J115" s="74"/>
      <c r="K115" s="74"/>
      <c r="L115" s="72"/>
      <c r="M115" s="228"/>
      <c r="N115" s="47"/>
      <c r="O115" s="47"/>
      <c r="P115" s="47"/>
      <c r="Q115" s="47"/>
      <c r="R115" s="47"/>
      <c r="S115" s="47"/>
      <c r="T115" s="95"/>
      <c r="AT115" s="24" t="s">
        <v>139</v>
      </c>
      <c r="AU115" s="24" t="s">
        <v>83</v>
      </c>
    </row>
    <row r="116" s="10" customFormat="1" ht="29.88" customHeight="1">
      <c r="B116" s="198"/>
      <c r="C116" s="199"/>
      <c r="D116" s="200" t="s">
        <v>70</v>
      </c>
      <c r="E116" s="212" t="s">
        <v>168</v>
      </c>
      <c r="F116" s="212" t="s">
        <v>184</v>
      </c>
      <c r="G116" s="199"/>
      <c r="H116" s="199"/>
      <c r="I116" s="202"/>
      <c r="J116" s="213">
        <f>BK116</f>
        <v>0</v>
      </c>
      <c r="K116" s="199"/>
      <c r="L116" s="204"/>
      <c r="M116" s="205"/>
      <c r="N116" s="206"/>
      <c r="O116" s="206"/>
      <c r="P116" s="207">
        <f>SUM(P117:P141)</f>
        <v>0</v>
      </c>
      <c r="Q116" s="206"/>
      <c r="R116" s="207">
        <f>SUM(R117:R141)</f>
        <v>0.0092090999999999996</v>
      </c>
      <c r="S116" s="206"/>
      <c r="T116" s="208">
        <f>SUM(T117:T141)</f>
        <v>0.47450000000000003</v>
      </c>
      <c r="AR116" s="209" t="s">
        <v>76</v>
      </c>
      <c r="AT116" s="210" t="s">
        <v>70</v>
      </c>
      <c r="AU116" s="210" t="s">
        <v>76</v>
      </c>
      <c r="AY116" s="209" t="s">
        <v>126</v>
      </c>
      <c r="BK116" s="211">
        <f>SUM(BK117:BK141)</f>
        <v>0</v>
      </c>
    </row>
    <row r="117" s="1" customFormat="1" ht="25.5" customHeight="1">
      <c r="B117" s="46"/>
      <c r="C117" s="214" t="s">
        <v>185</v>
      </c>
      <c r="D117" s="214" t="s">
        <v>129</v>
      </c>
      <c r="E117" s="215" t="s">
        <v>186</v>
      </c>
      <c r="F117" s="216" t="s">
        <v>187</v>
      </c>
      <c r="G117" s="217" t="s">
        <v>132</v>
      </c>
      <c r="H117" s="218">
        <v>47.450000000000003</v>
      </c>
      <c r="I117" s="219"/>
      <c r="J117" s="220">
        <f>ROUND(I117*H117,2)</f>
        <v>0</v>
      </c>
      <c r="K117" s="216" t="s">
        <v>137</v>
      </c>
      <c r="L117" s="72"/>
      <c r="M117" s="221" t="s">
        <v>21</v>
      </c>
      <c r="N117" s="222" t="s">
        <v>42</v>
      </c>
      <c r="O117" s="47"/>
      <c r="P117" s="223">
        <f>O117*H117</f>
        <v>0</v>
      </c>
      <c r="Q117" s="223">
        <v>0</v>
      </c>
      <c r="R117" s="223">
        <f>Q117*H117</f>
        <v>0</v>
      </c>
      <c r="S117" s="223">
        <v>0.01</v>
      </c>
      <c r="T117" s="224">
        <f>S117*H117</f>
        <v>0.47450000000000003</v>
      </c>
      <c r="AR117" s="24" t="s">
        <v>133</v>
      </c>
      <c r="AT117" s="24" t="s">
        <v>129</v>
      </c>
      <c r="AU117" s="24" t="s">
        <v>83</v>
      </c>
      <c r="AY117" s="24" t="s">
        <v>126</v>
      </c>
      <c r="BE117" s="225">
        <f>IF(N117="základní",J117,0)</f>
        <v>0</v>
      </c>
      <c r="BF117" s="225">
        <f>IF(N117="snížená",J117,0)</f>
        <v>0</v>
      </c>
      <c r="BG117" s="225">
        <f>IF(N117="zákl. přenesená",J117,0)</f>
        <v>0</v>
      </c>
      <c r="BH117" s="225">
        <f>IF(N117="sníž. přenesená",J117,0)</f>
        <v>0</v>
      </c>
      <c r="BI117" s="225">
        <f>IF(N117="nulová",J117,0)</f>
        <v>0</v>
      </c>
      <c r="BJ117" s="24" t="s">
        <v>76</v>
      </c>
      <c r="BK117" s="225">
        <f>ROUND(I117*H117,2)</f>
        <v>0</v>
      </c>
      <c r="BL117" s="24" t="s">
        <v>133</v>
      </c>
      <c r="BM117" s="24" t="s">
        <v>188</v>
      </c>
    </row>
    <row r="118" s="1" customFormat="1">
      <c r="B118" s="46"/>
      <c r="C118" s="74"/>
      <c r="D118" s="226" t="s">
        <v>139</v>
      </c>
      <c r="E118" s="74"/>
      <c r="F118" s="227" t="s">
        <v>189</v>
      </c>
      <c r="G118" s="74"/>
      <c r="H118" s="74"/>
      <c r="I118" s="185"/>
      <c r="J118" s="74"/>
      <c r="K118" s="74"/>
      <c r="L118" s="72"/>
      <c r="M118" s="228"/>
      <c r="N118" s="47"/>
      <c r="O118" s="47"/>
      <c r="P118" s="47"/>
      <c r="Q118" s="47"/>
      <c r="R118" s="47"/>
      <c r="S118" s="47"/>
      <c r="T118" s="95"/>
      <c r="AT118" s="24" t="s">
        <v>139</v>
      </c>
      <c r="AU118" s="24" t="s">
        <v>83</v>
      </c>
    </row>
    <row r="119" s="12" customFormat="1">
      <c r="B119" s="239"/>
      <c r="C119" s="240"/>
      <c r="D119" s="226" t="s">
        <v>151</v>
      </c>
      <c r="E119" s="241" t="s">
        <v>21</v>
      </c>
      <c r="F119" s="242" t="s">
        <v>190</v>
      </c>
      <c r="G119" s="240"/>
      <c r="H119" s="243">
        <v>46.369999999999997</v>
      </c>
      <c r="I119" s="244"/>
      <c r="J119" s="240"/>
      <c r="K119" s="240"/>
      <c r="L119" s="245"/>
      <c r="M119" s="246"/>
      <c r="N119" s="247"/>
      <c r="O119" s="247"/>
      <c r="P119" s="247"/>
      <c r="Q119" s="247"/>
      <c r="R119" s="247"/>
      <c r="S119" s="247"/>
      <c r="T119" s="248"/>
      <c r="AT119" s="249" t="s">
        <v>151</v>
      </c>
      <c r="AU119" s="249" t="s">
        <v>83</v>
      </c>
      <c r="AV119" s="12" t="s">
        <v>83</v>
      </c>
      <c r="AW119" s="12" t="s">
        <v>35</v>
      </c>
      <c r="AX119" s="12" t="s">
        <v>71</v>
      </c>
      <c r="AY119" s="249" t="s">
        <v>126</v>
      </c>
    </row>
    <row r="120" s="12" customFormat="1">
      <c r="B120" s="239"/>
      <c r="C120" s="240"/>
      <c r="D120" s="226" t="s">
        <v>151</v>
      </c>
      <c r="E120" s="241" t="s">
        <v>21</v>
      </c>
      <c r="F120" s="242" t="s">
        <v>191</v>
      </c>
      <c r="G120" s="240"/>
      <c r="H120" s="243">
        <v>1.0800000000000001</v>
      </c>
      <c r="I120" s="244"/>
      <c r="J120" s="240"/>
      <c r="K120" s="240"/>
      <c r="L120" s="245"/>
      <c r="M120" s="246"/>
      <c r="N120" s="247"/>
      <c r="O120" s="247"/>
      <c r="P120" s="247"/>
      <c r="Q120" s="247"/>
      <c r="R120" s="247"/>
      <c r="S120" s="247"/>
      <c r="T120" s="248"/>
      <c r="AT120" s="249" t="s">
        <v>151</v>
      </c>
      <c r="AU120" s="249" t="s">
        <v>83</v>
      </c>
      <c r="AV120" s="12" t="s">
        <v>83</v>
      </c>
      <c r="AW120" s="12" t="s">
        <v>35</v>
      </c>
      <c r="AX120" s="12" t="s">
        <v>71</v>
      </c>
      <c r="AY120" s="249" t="s">
        <v>126</v>
      </c>
    </row>
    <row r="121" s="13" customFormat="1">
      <c r="B121" s="250"/>
      <c r="C121" s="251"/>
      <c r="D121" s="226" t="s">
        <v>151</v>
      </c>
      <c r="E121" s="252" t="s">
        <v>21</v>
      </c>
      <c r="F121" s="253" t="s">
        <v>192</v>
      </c>
      <c r="G121" s="251"/>
      <c r="H121" s="254">
        <v>47.450000000000003</v>
      </c>
      <c r="I121" s="255"/>
      <c r="J121" s="251"/>
      <c r="K121" s="251"/>
      <c r="L121" s="256"/>
      <c r="M121" s="257"/>
      <c r="N121" s="258"/>
      <c r="O121" s="258"/>
      <c r="P121" s="258"/>
      <c r="Q121" s="258"/>
      <c r="R121" s="258"/>
      <c r="S121" s="258"/>
      <c r="T121" s="259"/>
      <c r="AT121" s="260" t="s">
        <v>151</v>
      </c>
      <c r="AU121" s="260" t="s">
        <v>83</v>
      </c>
      <c r="AV121" s="13" t="s">
        <v>133</v>
      </c>
      <c r="AW121" s="13" t="s">
        <v>35</v>
      </c>
      <c r="AX121" s="13" t="s">
        <v>76</v>
      </c>
      <c r="AY121" s="260" t="s">
        <v>126</v>
      </c>
    </row>
    <row r="122" s="1" customFormat="1" ht="16.5" customHeight="1">
      <c r="B122" s="46"/>
      <c r="C122" s="214" t="s">
        <v>193</v>
      </c>
      <c r="D122" s="214" t="s">
        <v>129</v>
      </c>
      <c r="E122" s="215" t="s">
        <v>194</v>
      </c>
      <c r="F122" s="216" t="s">
        <v>195</v>
      </c>
      <c r="G122" s="217" t="s">
        <v>132</v>
      </c>
      <c r="H122" s="218">
        <v>112.5</v>
      </c>
      <c r="I122" s="219"/>
      <c r="J122" s="220">
        <f>ROUND(I122*H122,2)</f>
        <v>0</v>
      </c>
      <c r="K122" s="216" t="s">
        <v>21</v>
      </c>
      <c r="L122" s="72"/>
      <c r="M122" s="221" t="s">
        <v>21</v>
      </c>
      <c r="N122" s="222" t="s">
        <v>42</v>
      </c>
      <c r="O122" s="47"/>
      <c r="P122" s="223">
        <f>O122*H122</f>
        <v>0</v>
      </c>
      <c r="Q122" s="223">
        <v>0</v>
      </c>
      <c r="R122" s="223">
        <f>Q122*H122</f>
        <v>0</v>
      </c>
      <c r="S122" s="223">
        <v>0</v>
      </c>
      <c r="T122" s="224">
        <f>S122*H122</f>
        <v>0</v>
      </c>
      <c r="AR122" s="24" t="s">
        <v>133</v>
      </c>
      <c r="AT122" s="24" t="s">
        <v>129</v>
      </c>
      <c r="AU122" s="24" t="s">
        <v>83</v>
      </c>
      <c r="AY122" s="24" t="s">
        <v>126</v>
      </c>
      <c r="BE122" s="225">
        <f>IF(N122="základní",J122,0)</f>
        <v>0</v>
      </c>
      <c r="BF122" s="225">
        <f>IF(N122="snížená",J122,0)</f>
        <v>0</v>
      </c>
      <c r="BG122" s="225">
        <f>IF(N122="zákl. přenesená",J122,0)</f>
        <v>0</v>
      </c>
      <c r="BH122" s="225">
        <f>IF(N122="sníž. přenesená",J122,0)</f>
        <v>0</v>
      </c>
      <c r="BI122" s="225">
        <f>IF(N122="nulová",J122,0)</f>
        <v>0</v>
      </c>
      <c r="BJ122" s="24" t="s">
        <v>76</v>
      </c>
      <c r="BK122" s="225">
        <f>ROUND(I122*H122,2)</f>
        <v>0</v>
      </c>
      <c r="BL122" s="24" t="s">
        <v>133</v>
      </c>
      <c r="BM122" s="24" t="s">
        <v>196</v>
      </c>
    </row>
    <row r="123" s="12" customFormat="1">
      <c r="B123" s="239"/>
      <c r="C123" s="240"/>
      <c r="D123" s="226" t="s">
        <v>151</v>
      </c>
      <c r="E123" s="241" t="s">
        <v>21</v>
      </c>
      <c r="F123" s="242" t="s">
        <v>197</v>
      </c>
      <c r="G123" s="240"/>
      <c r="H123" s="243">
        <v>112.5</v>
      </c>
      <c r="I123" s="244"/>
      <c r="J123" s="240"/>
      <c r="K123" s="240"/>
      <c r="L123" s="245"/>
      <c r="M123" s="246"/>
      <c r="N123" s="247"/>
      <c r="O123" s="247"/>
      <c r="P123" s="247"/>
      <c r="Q123" s="247"/>
      <c r="R123" s="247"/>
      <c r="S123" s="247"/>
      <c r="T123" s="248"/>
      <c r="AT123" s="249" t="s">
        <v>151</v>
      </c>
      <c r="AU123" s="249" t="s">
        <v>83</v>
      </c>
      <c r="AV123" s="12" t="s">
        <v>83</v>
      </c>
      <c r="AW123" s="12" t="s">
        <v>35</v>
      </c>
      <c r="AX123" s="12" t="s">
        <v>76</v>
      </c>
      <c r="AY123" s="249" t="s">
        <v>126</v>
      </c>
    </row>
    <row r="124" s="1" customFormat="1" ht="16.5" customHeight="1">
      <c r="B124" s="46"/>
      <c r="C124" s="214" t="s">
        <v>198</v>
      </c>
      <c r="D124" s="214" t="s">
        <v>129</v>
      </c>
      <c r="E124" s="215" t="s">
        <v>199</v>
      </c>
      <c r="F124" s="216" t="s">
        <v>200</v>
      </c>
      <c r="G124" s="217" t="s">
        <v>201</v>
      </c>
      <c r="H124" s="218">
        <v>9</v>
      </c>
      <c r="I124" s="219"/>
      <c r="J124" s="220">
        <f>ROUND(I124*H124,2)</f>
        <v>0</v>
      </c>
      <c r="K124" s="216" t="s">
        <v>21</v>
      </c>
      <c r="L124" s="72"/>
      <c r="M124" s="221" t="s">
        <v>21</v>
      </c>
      <c r="N124" s="222" t="s">
        <v>42</v>
      </c>
      <c r="O124" s="47"/>
      <c r="P124" s="223">
        <f>O124*H124</f>
        <v>0</v>
      </c>
      <c r="Q124" s="223">
        <v>0</v>
      </c>
      <c r="R124" s="223">
        <f>Q124*H124</f>
        <v>0</v>
      </c>
      <c r="S124" s="223">
        <v>0</v>
      </c>
      <c r="T124" s="224">
        <f>S124*H124</f>
        <v>0</v>
      </c>
      <c r="AR124" s="24" t="s">
        <v>133</v>
      </c>
      <c r="AT124" s="24" t="s">
        <v>129</v>
      </c>
      <c r="AU124" s="24" t="s">
        <v>83</v>
      </c>
      <c r="AY124" s="24" t="s">
        <v>126</v>
      </c>
      <c r="BE124" s="225">
        <f>IF(N124="základní",J124,0)</f>
        <v>0</v>
      </c>
      <c r="BF124" s="225">
        <f>IF(N124="snížená",J124,0)</f>
        <v>0</v>
      </c>
      <c r="BG124" s="225">
        <f>IF(N124="zákl. přenesená",J124,0)</f>
        <v>0</v>
      </c>
      <c r="BH124" s="225">
        <f>IF(N124="sníž. přenesená",J124,0)</f>
        <v>0</v>
      </c>
      <c r="BI124" s="225">
        <f>IF(N124="nulová",J124,0)</f>
        <v>0</v>
      </c>
      <c r="BJ124" s="24" t="s">
        <v>76</v>
      </c>
      <c r="BK124" s="225">
        <f>ROUND(I124*H124,2)</f>
        <v>0</v>
      </c>
      <c r="BL124" s="24" t="s">
        <v>133</v>
      </c>
      <c r="BM124" s="24" t="s">
        <v>202</v>
      </c>
    </row>
    <row r="125" s="1" customFormat="1" ht="16.5" customHeight="1">
      <c r="B125" s="46"/>
      <c r="C125" s="214" t="s">
        <v>10</v>
      </c>
      <c r="D125" s="214" t="s">
        <v>129</v>
      </c>
      <c r="E125" s="215" t="s">
        <v>203</v>
      </c>
      <c r="F125" s="216" t="s">
        <v>204</v>
      </c>
      <c r="G125" s="217" t="s">
        <v>201</v>
      </c>
      <c r="H125" s="218">
        <v>4</v>
      </c>
      <c r="I125" s="219"/>
      <c r="J125" s="220">
        <f>ROUND(I125*H125,2)</f>
        <v>0</v>
      </c>
      <c r="K125" s="216" t="s">
        <v>21</v>
      </c>
      <c r="L125" s="72"/>
      <c r="M125" s="221" t="s">
        <v>21</v>
      </c>
      <c r="N125" s="222" t="s">
        <v>42</v>
      </c>
      <c r="O125" s="47"/>
      <c r="P125" s="223">
        <f>O125*H125</f>
        <v>0</v>
      </c>
      <c r="Q125" s="223">
        <v>0</v>
      </c>
      <c r="R125" s="223">
        <f>Q125*H125</f>
        <v>0</v>
      </c>
      <c r="S125" s="223">
        <v>0</v>
      </c>
      <c r="T125" s="224">
        <f>S125*H125</f>
        <v>0</v>
      </c>
      <c r="AR125" s="24" t="s">
        <v>133</v>
      </c>
      <c r="AT125" s="24" t="s">
        <v>129</v>
      </c>
      <c r="AU125" s="24" t="s">
        <v>83</v>
      </c>
      <c r="AY125" s="24" t="s">
        <v>126</v>
      </c>
      <c r="BE125" s="225">
        <f>IF(N125="základní",J125,0)</f>
        <v>0</v>
      </c>
      <c r="BF125" s="225">
        <f>IF(N125="snížená",J125,0)</f>
        <v>0</v>
      </c>
      <c r="BG125" s="225">
        <f>IF(N125="zákl. přenesená",J125,0)</f>
        <v>0</v>
      </c>
      <c r="BH125" s="225">
        <f>IF(N125="sníž. přenesená",J125,0)</f>
        <v>0</v>
      </c>
      <c r="BI125" s="225">
        <f>IF(N125="nulová",J125,0)</f>
        <v>0</v>
      </c>
      <c r="BJ125" s="24" t="s">
        <v>76</v>
      </c>
      <c r="BK125" s="225">
        <f>ROUND(I125*H125,2)</f>
        <v>0</v>
      </c>
      <c r="BL125" s="24" t="s">
        <v>133</v>
      </c>
      <c r="BM125" s="24" t="s">
        <v>205</v>
      </c>
    </row>
    <row r="126" s="1" customFormat="1" ht="16.5" customHeight="1">
      <c r="B126" s="46"/>
      <c r="C126" s="214" t="s">
        <v>206</v>
      </c>
      <c r="D126" s="214" t="s">
        <v>129</v>
      </c>
      <c r="E126" s="215" t="s">
        <v>207</v>
      </c>
      <c r="F126" s="216" t="s">
        <v>208</v>
      </c>
      <c r="G126" s="217" t="s">
        <v>201</v>
      </c>
      <c r="H126" s="218">
        <v>15</v>
      </c>
      <c r="I126" s="219"/>
      <c r="J126" s="220">
        <f>ROUND(I126*H126,2)</f>
        <v>0</v>
      </c>
      <c r="K126" s="216" t="s">
        <v>21</v>
      </c>
      <c r="L126" s="72"/>
      <c r="M126" s="221" t="s">
        <v>21</v>
      </c>
      <c r="N126" s="222" t="s">
        <v>42</v>
      </c>
      <c r="O126" s="47"/>
      <c r="P126" s="223">
        <f>O126*H126</f>
        <v>0</v>
      </c>
      <c r="Q126" s="223">
        <v>0</v>
      </c>
      <c r="R126" s="223">
        <f>Q126*H126</f>
        <v>0</v>
      </c>
      <c r="S126" s="223">
        <v>0</v>
      </c>
      <c r="T126" s="224">
        <f>S126*H126</f>
        <v>0</v>
      </c>
      <c r="AR126" s="24" t="s">
        <v>133</v>
      </c>
      <c r="AT126" s="24" t="s">
        <v>129</v>
      </c>
      <c r="AU126" s="24" t="s">
        <v>83</v>
      </c>
      <c r="AY126" s="24" t="s">
        <v>126</v>
      </c>
      <c r="BE126" s="225">
        <f>IF(N126="základní",J126,0)</f>
        <v>0</v>
      </c>
      <c r="BF126" s="225">
        <f>IF(N126="snížená",J126,0)</f>
        <v>0</v>
      </c>
      <c r="BG126" s="225">
        <f>IF(N126="zákl. přenesená",J126,0)</f>
        <v>0</v>
      </c>
      <c r="BH126" s="225">
        <f>IF(N126="sníž. přenesená",J126,0)</f>
        <v>0</v>
      </c>
      <c r="BI126" s="225">
        <f>IF(N126="nulová",J126,0)</f>
        <v>0</v>
      </c>
      <c r="BJ126" s="24" t="s">
        <v>76</v>
      </c>
      <c r="BK126" s="225">
        <f>ROUND(I126*H126,2)</f>
        <v>0</v>
      </c>
      <c r="BL126" s="24" t="s">
        <v>133</v>
      </c>
      <c r="BM126" s="24" t="s">
        <v>209</v>
      </c>
    </row>
    <row r="127" s="1" customFormat="1" ht="38.25" customHeight="1">
      <c r="B127" s="46"/>
      <c r="C127" s="214" t="s">
        <v>210</v>
      </c>
      <c r="D127" s="214" t="s">
        <v>129</v>
      </c>
      <c r="E127" s="215" t="s">
        <v>211</v>
      </c>
      <c r="F127" s="216" t="s">
        <v>212</v>
      </c>
      <c r="G127" s="217" t="s">
        <v>201</v>
      </c>
      <c r="H127" s="218">
        <v>2</v>
      </c>
      <c r="I127" s="219"/>
      <c r="J127" s="220">
        <f>ROUND(I127*H127,2)</f>
        <v>0</v>
      </c>
      <c r="K127" s="216" t="s">
        <v>137</v>
      </c>
      <c r="L127" s="72"/>
      <c r="M127" s="221" t="s">
        <v>21</v>
      </c>
      <c r="N127" s="222" t="s">
        <v>42</v>
      </c>
      <c r="O127" s="47"/>
      <c r="P127" s="223">
        <f>O127*H127</f>
        <v>0</v>
      </c>
      <c r="Q127" s="223">
        <v>0</v>
      </c>
      <c r="R127" s="223">
        <f>Q127*H127</f>
        <v>0</v>
      </c>
      <c r="S127" s="223">
        <v>0</v>
      </c>
      <c r="T127" s="224">
        <f>S127*H127</f>
        <v>0</v>
      </c>
      <c r="AR127" s="24" t="s">
        <v>133</v>
      </c>
      <c r="AT127" s="24" t="s">
        <v>129</v>
      </c>
      <c r="AU127" s="24" t="s">
        <v>83</v>
      </c>
      <c r="AY127" s="24" t="s">
        <v>126</v>
      </c>
      <c r="BE127" s="225">
        <f>IF(N127="základní",J127,0)</f>
        <v>0</v>
      </c>
      <c r="BF127" s="225">
        <f>IF(N127="snížená",J127,0)</f>
        <v>0</v>
      </c>
      <c r="BG127" s="225">
        <f>IF(N127="zákl. přenesená",J127,0)</f>
        <v>0</v>
      </c>
      <c r="BH127" s="225">
        <f>IF(N127="sníž. přenesená",J127,0)</f>
        <v>0</v>
      </c>
      <c r="BI127" s="225">
        <f>IF(N127="nulová",J127,0)</f>
        <v>0</v>
      </c>
      <c r="BJ127" s="24" t="s">
        <v>76</v>
      </c>
      <c r="BK127" s="225">
        <f>ROUND(I127*H127,2)</f>
        <v>0</v>
      </c>
      <c r="BL127" s="24" t="s">
        <v>133</v>
      </c>
      <c r="BM127" s="24" t="s">
        <v>213</v>
      </c>
    </row>
    <row r="128" s="1" customFormat="1">
      <c r="B128" s="46"/>
      <c r="C128" s="74"/>
      <c r="D128" s="226" t="s">
        <v>139</v>
      </c>
      <c r="E128" s="74"/>
      <c r="F128" s="227" t="s">
        <v>214</v>
      </c>
      <c r="G128" s="74"/>
      <c r="H128" s="74"/>
      <c r="I128" s="185"/>
      <c r="J128" s="74"/>
      <c r="K128" s="74"/>
      <c r="L128" s="72"/>
      <c r="M128" s="228"/>
      <c r="N128" s="47"/>
      <c r="O128" s="47"/>
      <c r="P128" s="47"/>
      <c r="Q128" s="47"/>
      <c r="R128" s="47"/>
      <c r="S128" s="47"/>
      <c r="T128" s="95"/>
      <c r="AT128" s="24" t="s">
        <v>139</v>
      </c>
      <c r="AU128" s="24" t="s">
        <v>83</v>
      </c>
    </row>
    <row r="129" s="1" customFormat="1" ht="38.25" customHeight="1">
      <c r="B129" s="46"/>
      <c r="C129" s="214" t="s">
        <v>215</v>
      </c>
      <c r="D129" s="214" t="s">
        <v>129</v>
      </c>
      <c r="E129" s="215" t="s">
        <v>216</v>
      </c>
      <c r="F129" s="216" t="s">
        <v>217</v>
      </c>
      <c r="G129" s="217" t="s">
        <v>201</v>
      </c>
      <c r="H129" s="218">
        <v>122</v>
      </c>
      <c r="I129" s="219"/>
      <c r="J129" s="220">
        <f>ROUND(I129*H129,2)</f>
        <v>0</v>
      </c>
      <c r="K129" s="216" t="s">
        <v>137</v>
      </c>
      <c r="L129" s="72"/>
      <c r="M129" s="221" t="s">
        <v>21</v>
      </c>
      <c r="N129" s="222" t="s">
        <v>42</v>
      </c>
      <c r="O129" s="47"/>
      <c r="P129" s="223">
        <f>O129*H129</f>
        <v>0</v>
      </c>
      <c r="Q129" s="223">
        <v>0</v>
      </c>
      <c r="R129" s="223">
        <f>Q129*H129</f>
        <v>0</v>
      </c>
      <c r="S129" s="223">
        <v>0</v>
      </c>
      <c r="T129" s="224">
        <f>S129*H129</f>
        <v>0</v>
      </c>
      <c r="AR129" s="24" t="s">
        <v>133</v>
      </c>
      <c r="AT129" s="24" t="s">
        <v>129</v>
      </c>
      <c r="AU129" s="24" t="s">
        <v>83</v>
      </c>
      <c r="AY129" s="24" t="s">
        <v>126</v>
      </c>
      <c r="BE129" s="225">
        <f>IF(N129="základní",J129,0)</f>
        <v>0</v>
      </c>
      <c r="BF129" s="225">
        <f>IF(N129="snížená",J129,0)</f>
        <v>0</v>
      </c>
      <c r="BG129" s="225">
        <f>IF(N129="zákl. přenesená",J129,0)</f>
        <v>0</v>
      </c>
      <c r="BH129" s="225">
        <f>IF(N129="sníž. přenesená",J129,0)</f>
        <v>0</v>
      </c>
      <c r="BI129" s="225">
        <f>IF(N129="nulová",J129,0)</f>
        <v>0</v>
      </c>
      <c r="BJ129" s="24" t="s">
        <v>76</v>
      </c>
      <c r="BK129" s="225">
        <f>ROUND(I129*H129,2)</f>
        <v>0</v>
      </c>
      <c r="BL129" s="24" t="s">
        <v>133</v>
      </c>
      <c r="BM129" s="24" t="s">
        <v>218</v>
      </c>
    </row>
    <row r="130" s="1" customFormat="1">
      <c r="B130" s="46"/>
      <c r="C130" s="74"/>
      <c r="D130" s="226" t="s">
        <v>139</v>
      </c>
      <c r="E130" s="74"/>
      <c r="F130" s="227" t="s">
        <v>214</v>
      </c>
      <c r="G130" s="74"/>
      <c r="H130" s="74"/>
      <c r="I130" s="185"/>
      <c r="J130" s="74"/>
      <c r="K130" s="74"/>
      <c r="L130" s="72"/>
      <c r="M130" s="228"/>
      <c r="N130" s="47"/>
      <c r="O130" s="47"/>
      <c r="P130" s="47"/>
      <c r="Q130" s="47"/>
      <c r="R130" s="47"/>
      <c r="S130" s="47"/>
      <c r="T130" s="95"/>
      <c r="AT130" s="24" t="s">
        <v>139</v>
      </c>
      <c r="AU130" s="24" t="s">
        <v>83</v>
      </c>
    </row>
    <row r="131" s="12" customFormat="1">
      <c r="B131" s="239"/>
      <c r="C131" s="240"/>
      <c r="D131" s="226" t="s">
        <v>151</v>
      </c>
      <c r="E131" s="241" t="s">
        <v>21</v>
      </c>
      <c r="F131" s="242" t="s">
        <v>219</v>
      </c>
      <c r="G131" s="240"/>
      <c r="H131" s="243">
        <v>122</v>
      </c>
      <c r="I131" s="244"/>
      <c r="J131" s="240"/>
      <c r="K131" s="240"/>
      <c r="L131" s="245"/>
      <c r="M131" s="246"/>
      <c r="N131" s="247"/>
      <c r="O131" s="247"/>
      <c r="P131" s="247"/>
      <c r="Q131" s="247"/>
      <c r="R131" s="247"/>
      <c r="S131" s="247"/>
      <c r="T131" s="248"/>
      <c r="AT131" s="249" t="s">
        <v>151</v>
      </c>
      <c r="AU131" s="249" t="s">
        <v>83</v>
      </c>
      <c r="AV131" s="12" t="s">
        <v>83</v>
      </c>
      <c r="AW131" s="12" t="s">
        <v>35</v>
      </c>
      <c r="AX131" s="12" t="s">
        <v>76</v>
      </c>
      <c r="AY131" s="249" t="s">
        <v>126</v>
      </c>
    </row>
    <row r="132" s="1" customFormat="1" ht="38.25" customHeight="1">
      <c r="B132" s="46"/>
      <c r="C132" s="214" t="s">
        <v>220</v>
      </c>
      <c r="D132" s="214" t="s">
        <v>129</v>
      </c>
      <c r="E132" s="215" t="s">
        <v>221</v>
      </c>
      <c r="F132" s="216" t="s">
        <v>222</v>
      </c>
      <c r="G132" s="217" t="s">
        <v>201</v>
      </c>
      <c r="H132" s="218">
        <v>2</v>
      </c>
      <c r="I132" s="219"/>
      <c r="J132" s="220">
        <f>ROUND(I132*H132,2)</f>
        <v>0</v>
      </c>
      <c r="K132" s="216" t="s">
        <v>137</v>
      </c>
      <c r="L132" s="72"/>
      <c r="M132" s="221" t="s">
        <v>21</v>
      </c>
      <c r="N132" s="222" t="s">
        <v>42</v>
      </c>
      <c r="O132" s="47"/>
      <c r="P132" s="223">
        <f>O132*H132</f>
        <v>0</v>
      </c>
      <c r="Q132" s="223">
        <v>0</v>
      </c>
      <c r="R132" s="223">
        <f>Q132*H132</f>
        <v>0</v>
      </c>
      <c r="S132" s="223">
        <v>0</v>
      </c>
      <c r="T132" s="224">
        <f>S132*H132</f>
        <v>0</v>
      </c>
      <c r="AR132" s="24" t="s">
        <v>133</v>
      </c>
      <c r="AT132" s="24" t="s">
        <v>129</v>
      </c>
      <c r="AU132" s="24" t="s">
        <v>83</v>
      </c>
      <c r="AY132" s="24" t="s">
        <v>126</v>
      </c>
      <c r="BE132" s="225">
        <f>IF(N132="základní",J132,0)</f>
        <v>0</v>
      </c>
      <c r="BF132" s="225">
        <f>IF(N132="snížená",J132,0)</f>
        <v>0</v>
      </c>
      <c r="BG132" s="225">
        <f>IF(N132="zákl. přenesená",J132,0)</f>
        <v>0</v>
      </c>
      <c r="BH132" s="225">
        <f>IF(N132="sníž. přenesená",J132,0)</f>
        <v>0</v>
      </c>
      <c r="BI132" s="225">
        <f>IF(N132="nulová",J132,0)</f>
        <v>0</v>
      </c>
      <c r="BJ132" s="24" t="s">
        <v>76</v>
      </c>
      <c r="BK132" s="225">
        <f>ROUND(I132*H132,2)</f>
        <v>0</v>
      </c>
      <c r="BL132" s="24" t="s">
        <v>133</v>
      </c>
      <c r="BM132" s="24" t="s">
        <v>223</v>
      </c>
    </row>
    <row r="133" s="1" customFormat="1">
      <c r="B133" s="46"/>
      <c r="C133" s="74"/>
      <c r="D133" s="226" t="s">
        <v>139</v>
      </c>
      <c r="E133" s="74"/>
      <c r="F133" s="227" t="s">
        <v>224</v>
      </c>
      <c r="G133" s="74"/>
      <c r="H133" s="74"/>
      <c r="I133" s="185"/>
      <c r="J133" s="74"/>
      <c r="K133" s="74"/>
      <c r="L133" s="72"/>
      <c r="M133" s="228"/>
      <c r="N133" s="47"/>
      <c r="O133" s="47"/>
      <c r="P133" s="47"/>
      <c r="Q133" s="47"/>
      <c r="R133" s="47"/>
      <c r="S133" s="47"/>
      <c r="T133" s="95"/>
      <c r="AT133" s="24" t="s">
        <v>139</v>
      </c>
      <c r="AU133" s="24" t="s">
        <v>83</v>
      </c>
    </row>
    <row r="134" s="1" customFormat="1" ht="25.5" customHeight="1">
      <c r="B134" s="46"/>
      <c r="C134" s="214" t="s">
        <v>225</v>
      </c>
      <c r="D134" s="214" t="s">
        <v>129</v>
      </c>
      <c r="E134" s="215" t="s">
        <v>226</v>
      </c>
      <c r="F134" s="216" t="s">
        <v>227</v>
      </c>
      <c r="G134" s="217" t="s">
        <v>132</v>
      </c>
      <c r="H134" s="218">
        <v>18.809999999999999</v>
      </c>
      <c r="I134" s="219"/>
      <c r="J134" s="220">
        <f>ROUND(I134*H134,2)</f>
        <v>0</v>
      </c>
      <c r="K134" s="216" t="s">
        <v>137</v>
      </c>
      <c r="L134" s="72"/>
      <c r="M134" s="221" t="s">
        <v>21</v>
      </c>
      <c r="N134" s="222" t="s">
        <v>42</v>
      </c>
      <c r="O134" s="47"/>
      <c r="P134" s="223">
        <f>O134*H134</f>
        <v>0</v>
      </c>
      <c r="Q134" s="223">
        <v>0.00012999999999999999</v>
      </c>
      <c r="R134" s="223">
        <f>Q134*H134</f>
        <v>0.0024452999999999996</v>
      </c>
      <c r="S134" s="223">
        <v>0</v>
      </c>
      <c r="T134" s="224">
        <f>S134*H134</f>
        <v>0</v>
      </c>
      <c r="AR134" s="24" t="s">
        <v>133</v>
      </c>
      <c r="AT134" s="24" t="s">
        <v>129</v>
      </c>
      <c r="AU134" s="24" t="s">
        <v>83</v>
      </c>
      <c r="AY134" s="24" t="s">
        <v>126</v>
      </c>
      <c r="BE134" s="225">
        <f>IF(N134="základní",J134,0)</f>
        <v>0</v>
      </c>
      <c r="BF134" s="225">
        <f>IF(N134="snížená",J134,0)</f>
        <v>0</v>
      </c>
      <c r="BG134" s="225">
        <f>IF(N134="zákl. přenesená",J134,0)</f>
        <v>0</v>
      </c>
      <c r="BH134" s="225">
        <f>IF(N134="sníž. přenesená",J134,0)</f>
        <v>0</v>
      </c>
      <c r="BI134" s="225">
        <f>IF(N134="nulová",J134,0)</f>
        <v>0</v>
      </c>
      <c r="BJ134" s="24" t="s">
        <v>76</v>
      </c>
      <c r="BK134" s="225">
        <f>ROUND(I134*H134,2)</f>
        <v>0</v>
      </c>
      <c r="BL134" s="24" t="s">
        <v>133</v>
      </c>
      <c r="BM134" s="24" t="s">
        <v>228</v>
      </c>
    </row>
    <row r="135" s="1" customFormat="1">
      <c r="B135" s="46"/>
      <c r="C135" s="74"/>
      <c r="D135" s="226" t="s">
        <v>139</v>
      </c>
      <c r="E135" s="74"/>
      <c r="F135" s="227" t="s">
        <v>229</v>
      </c>
      <c r="G135" s="74"/>
      <c r="H135" s="74"/>
      <c r="I135" s="185"/>
      <c r="J135" s="74"/>
      <c r="K135" s="74"/>
      <c r="L135" s="72"/>
      <c r="M135" s="228"/>
      <c r="N135" s="47"/>
      <c r="O135" s="47"/>
      <c r="P135" s="47"/>
      <c r="Q135" s="47"/>
      <c r="R135" s="47"/>
      <c r="S135" s="47"/>
      <c r="T135" s="95"/>
      <c r="AT135" s="24" t="s">
        <v>139</v>
      </c>
      <c r="AU135" s="24" t="s">
        <v>83</v>
      </c>
    </row>
    <row r="136" s="12" customFormat="1">
      <c r="B136" s="239"/>
      <c r="C136" s="240"/>
      <c r="D136" s="226" t="s">
        <v>151</v>
      </c>
      <c r="E136" s="241" t="s">
        <v>21</v>
      </c>
      <c r="F136" s="242" t="s">
        <v>230</v>
      </c>
      <c r="G136" s="240"/>
      <c r="H136" s="243">
        <v>18.809999999999999</v>
      </c>
      <c r="I136" s="244"/>
      <c r="J136" s="240"/>
      <c r="K136" s="240"/>
      <c r="L136" s="245"/>
      <c r="M136" s="246"/>
      <c r="N136" s="247"/>
      <c r="O136" s="247"/>
      <c r="P136" s="247"/>
      <c r="Q136" s="247"/>
      <c r="R136" s="247"/>
      <c r="S136" s="247"/>
      <c r="T136" s="248"/>
      <c r="AT136" s="249" t="s">
        <v>151</v>
      </c>
      <c r="AU136" s="249" t="s">
        <v>83</v>
      </c>
      <c r="AV136" s="12" t="s">
        <v>83</v>
      </c>
      <c r="AW136" s="12" t="s">
        <v>35</v>
      </c>
      <c r="AX136" s="12" t="s">
        <v>76</v>
      </c>
      <c r="AY136" s="249" t="s">
        <v>126</v>
      </c>
    </row>
    <row r="137" s="1" customFormat="1" ht="25.5" customHeight="1">
      <c r="B137" s="46"/>
      <c r="C137" s="214" t="s">
        <v>9</v>
      </c>
      <c r="D137" s="214" t="s">
        <v>129</v>
      </c>
      <c r="E137" s="215" t="s">
        <v>231</v>
      </c>
      <c r="F137" s="216" t="s">
        <v>232</v>
      </c>
      <c r="G137" s="217" t="s">
        <v>132</v>
      </c>
      <c r="H137" s="218">
        <v>169.095</v>
      </c>
      <c r="I137" s="219"/>
      <c r="J137" s="220">
        <f>ROUND(I137*H137,2)</f>
        <v>0</v>
      </c>
      <c r="K137" s="216" t="s">
        <v>137</v>
      </c>
      <c r="L137" s="72"/>
      <c r="M137" s="221" t="s">
        <v>21</v>
      </c>
      <c r="N137" s="222" t="s">
        <v>42</v>
      </c>
      <c r="O137" s="47"/>
      <c r="P137" s="223">
        <f>O137*H137</f>
        <v>0</v>
      </c>
      <c r="Q137" s="223">
        <v>4.0000000000000003E-05</v>
      </c>
      <c r="R137" s="223">
        <f>Q137*H137</f>
        <v>0.0067638000000000004</v>
      </c>
      <c r="S137" s="223">
        <v>0</v>
      </c>
      <c r="T137" s="224">
        <f>S137*H137</f>
        <v>0</v>
      </c>
      <c r="AR137" s="24" t="s">
        <v>133</v>
      </c>
      <c r="AT137" s="24" t="s">
        <v>129</v>
      </c>
      <c r="AU137" s="24" t="s">
        <v>83</v>
      </c>
      <c r="AY137" s="24" t="s">
        <v>126</v>
      </c>
      <c r="BE137" s="225">
        <f>IF(N137="základní",J137,0)</f>
        <v>0</v>
      </c>
      <c r="BF137" s="225">
        <f>IF(N137="snížená",J137,0)</f>
        <v>0</v>
      </c>
      <c r="BG137" s="225">
        <f>IF(N137="zákl. přenesená",J137,0)</f>
        <v>0</v>
      </c>
      <c r="BH137" s="225">
        <f>IF(N137="sníž. přenesená",J137,0)</f>
        <v>0</v>
      </c>
      <c r="BI137" s="225">
        <f>IF(N137="nulová",J137,0)</f>
        <v>0</v>
      </c>
      <c r="BJ137" s="24" t="s">
        <v>76</v>
      </c>
      <c r="BK137" s="225">
        <f>ROUND(I137*H137,2)</f>
        <v>0</v>
      </c>
      <c r="BL137" s="24" t="s">
        <v>133</v>
      </c>
      <c r="BM137" s="24" t="s">
        <v>233</v>
      </c>
    </row>
    <row r="138" s="1" customFormat="1">
      <c r="B138" s="46"/>
      <c r="C138" s="74"/>
      <c r="D138" s="226" t="s">
        <v>139</v>
      </c>
      <c r="E138" s="74"/>
      <c r="F138" s="227" t="s">
        <v>234</v>
      </c>
      <c r="G138" s="74"/>
      <c r="H138" s="74"/>
      <c r="I138" s="185"/>
      <c r="J138" s="74"/>
      <c r="K138" s="74"/>
      <c r="L138" s="72"/>
      <c r="M138" s="228"/>
      <c r="N138" s="47"/>
      <c r="O138" s="47"/>
      <c r="P138" s="47"/>
      <c r="Q138" s="47"/>
      <c r="R138" s="47"/>
      <c r="S138" s="47"/>
      <c r="T138" s="95"/>
      <c r="AT138" s="24" t="s">
        <v>139</v>
      </c>
      <c r="AU138" s="24" t="s">
        <v>83</v>
      </c>
    </row>
    <row r="139" s="12" customFormat="1">
      <c r="B139" s="239"/>
      <c r="C139" s="240"/>
      <c r="D139" s="226" t="s">
        <v>151</v>
      </c>
      <c r="E139" s="241" t="s">
        <v>21</v>
      </c>
      <c r="F139" s="242" t="s">
        <v>235</v>
      </c>
      <c r="G139" s="240"/>
      <c r="H139" s="243">
        <v>150.285</v>
      </c>
      <c r="I139" s="244"/>
      <c r="J139" s="240"/>
      <c r="K139" s="240"/>
      <c r="L139" s="245"/>
      <c r="M139" s="246"/>
      <c r="N139" s="247"/>
      <c r="O139" s="247"/>
      <c r="P139" s="247"/>
      <c r="Q139" s="247"/>
      <c r="R139" s="247"/>
      <c r="S139" s="247"/>
      <c r="T139" s="248"/>
      <c r="AT139" s="249" t="s">
        <v>151</v>
      </c>
      <c r="AU139" s="249" t="s">
        <v>83</v>
      </c>
      <c r="AV139" s="12" t="s">
        <v>83</v>
      </c>
      <c r="AW139" s="12" t="s">
        <v>35</v>
      </c>
      <c r="AX139" s="12" t="s">
        <v>71</v>
      </c>
      <c r="AY139" s="249" t="s">
        <v>126</v>
      </c>
    </row>
    <row r="140" s="12" customFormat="1">
      <c r="B140" s="239"/>
      <c r="C140" s="240"/>
      <c r="D140" s="226" t="s">
        <v>151</v>
      </c>
      <c r="E140" s="241" t="s">
        <v>21</v>
      </c>
      <c r="F140" s="242" t="s">
        <v>230</v>
      </c>
      <c r="G140" s="240"/>
      <c r="H140" s="243">
        <v>18.809999999999999</v>
      </c>
      <c r="I140" s="244"/>
      <c r="J140" s="240"/>
      <c r="K140" s="240"/>
      <c r="L140" s="245"/>
      <c r="M140" s="246"/>
      <c r="N140" s="247"/>
      <c r="O140" s="247"/>
      <c r="P140" s="247"/>
      <c r="Q140" s="247"/>
      <c r="R140" s="247"/>
      <c r="S140" s="247"/>
      <c r="T140" s="248"/>
      <c r="AT140" s="249" t="s">
        <v>151</v>
      </c>
      <c r="AU140" s="249" t="s">
        <v>83</v>
      </c>
      <c r="AV140" s="12" t="s">
        <v>83</v>
      </c>
      <c r="AW140" s="12" t="s">
        <v>35</v>
      </c>
      <c r="AX140" s="12" t="s">
        <v>71</v>
      </c>
      <c r="AY140" s="249" t="s">
        <v>126</v>
      </c>
    </row>
    <row r="141" s="13" customFormat="1">
      <c r="B141" s="250"/>
      <c r="C141" s="251"/>
      <c r="D141" s="226" t="s">
        <v>151</v>
      </c>
      <c r="E141" s="252" t="s">
        <v>21</v>
      </c>
      <c r="F141" s="253" t="s">
        <v>192</v>
      </c>
      <c r="G141" s="251"/>
      <c r="H141" s="254">
        <v>169.095</v>
      </c>
      <c r="I141" s="255"/>
      <c r="J141" s="251"/>
      <c r="K141" s="251"/>
      <c r="L141" s="256"/>
      <c r="M141" s="257"/>
      <c r="N141" s="258"/>
      <c r="O141" s="258"/>
      <c r="P141" s="258"/>
      <c r="Q141" s="258"/>
      <c r="R141" s="258"/>
      <c r="S141" s="258"/>
      <c r="T141" s="259"/>
      <c r="AT141" s="260" t="s">
        <v>151</v>
      </c>
      <c r="AU141" s="260" t="s">
        <v>83</v>
      </c>
      <c r="AV141" s="13" t="s">
        <v>133</v>
      </c>
      <c r="AW141" s="13" t="s">
        <v>35</v>
      </c>
      <c r="AX141" s="13" t="s">
        <v>76</v>
      </c>
      <c r="AY141" s="260" t="s">
        <v>126</v>
      </c>
    </row>
    <row r="142" s="10" customFormat="1" ht="29.88" customHeight="1">
      <c r="B142" s="198"/>
      <c r="C142" s="199"/>
      <c r="D142" s="200" t="s">
        <v>70</v>
      </c>
      <c r="E142" s="212" t="s">
        <v>236</v>
      </c>
      <c r="F142" s="212" t="s">
        <v>237</v>
      </c>
      <c r="G142" s="199"/>
      <c r="H142" s="199"/>
      <c r="I142" s="202"/>
      <c r="J142" s="213">
        <f>BK142</f>
        <v>0</v>
      </c>
      <c r="K142" s="199"/>
      <c r="L142" s="204"/>
      <c r="M142" s="205"/>
      <c r="N142" s="206"/>
      <c r="O142" s="206"/>
      <c r="P142" s="207">
        <f>SUM(P143:P162)</f>
        <v>0</v>
      </c>
      <c r="Q142" s="206"/>
      <c r="R142" s="207">
        <f>SUM(R143:R162)</f>
        <v>0</v>
      </c>
      <c r="S142" s="206"/>
      <c r="T142" s="208">
        <f>SUM(T143:T162)</f>
        <v>0</v>
      </c>
      <c r="AR142" s="209" t="s">
        <v>76</v>
      </c>
      <c r="AT142" s="210" t="s">
        <v>70</v>
      </c>
      <c r="AU142" s="210" t="s">
        <v>76</v>
      </c>
      <c r="AY142" s="209" t="s">
        <v>126</v>
      </c>
      <c r="BK142" s="211">
        <f>SUM(BK143:BK162)</f>
        <v>0</v>
      </c>
    </row>
    <row r="143" s="1" customFormat="1" ht="25.5" customHeight="1">
      <c r="B143" s="46"/>
      <c r="C143" s="214" t="s">
        <v>238</v>
      </c>
      <c r="D143" s="214" t="s">
        <v>129</v>
      </c>
      <c r="E143" s="215" t="s">
        <v>239</v>
      </c>
      <c r="F143" s="216" t="s">
        <v>240</v>
      </c>
      <c r="G143" s="217" t="s">
        <v>241</v>
      </c>
      <c r="H143" s="218">
        <v>5.2960000000000003</v>
      </c>
      <c r="I143" s="219"/>
      <c r="J143" s="220">
        <f>ROUND(I143*H143,2)</f>
        <v>0</v>
      </c>
      <c r="K143" s="216" t="s">
        <v>137</v>
      </c>
      <c r="L143" s="72"/>
      <c r="M143" s="221" t="s">
        <v>21</v>
      </c>
      <c r="N143" s="222" t="s">
        <v>42</v>
      </c>
      <c r="O143" s="47"/>
      <c r="P143" s="223">
        <f>O143*H143</f>
        <v>0</v>
      </c>
      <c r="Q143" s="223">
        <v>0</v>
      </c>
      <c r="R143" s="223">
        <f>Q143*H143</f>
        <v>0</v>
      </c>
      <c r="S143" s="223">
        <v>0</v>
      </c>
      <c r="T143" s="224">
        <f>S143*H143</f>
        <v>0</v>
      </c>
      <c r="AR143" s="24" t="s">
        <v>133</v>
      </c>
      <c r="AT143" s="24" t="s">
        <v>129</v>
      </c>
      <c r="AU143" s="24" t="s">
        <v>83</v>
      </c>
      <c r="AY143" s="24" t="s">
        <v>126</v>
      </c>
      <c r="BE143" s="225">
        <f>IF(N143="základní",J143,0)</f>
        <v>0</v>
      </c>
      <c r="BF143" s="225">
        <f>IF(N143="snížená",J143,0)</f>
        <v>0</v>
      </c>
      <c r="BG143" s="225">
        <f>IF(N143="zákl. přenesená",J143,0)</f>
        <v>0</v>
      </c>
      <c r="BH143" s="225">
        <f>IF(N143="sníž. přenesená",J143,0)</f>
        <v>0</v>
      </c>
      <c r="BI143" s="225">
        <f>IF(N143="nulová",J143,0)</f>
        <v>0</v>
      </c>
      <c r="BJ143" s="24" t="s">
        <v>76</v>
      </c>
      <c r="BK143" s="225">
        <f>ROUND(I143*H143,2)</f>
        <v>0</v>
      </c>
      <c r="BL143" s="24" t="s">
        <v>133</v>
      </c>
      <c r="BM143" s="24" t="s">
        <v>242</v>
      </c>
    </row>
    <row r="144" s="1" customFormat="1">
      <c r="B144" s="46"/>
      <c r="C144" s="74"/>
      <c r="D144" s="226" t="s">
        <v>139</v>
      </c>
      <c r="E144" s="74"/>
      <c r="F144" s="227" t="s">
        <v>243</v>
      </c>
      <c r="G144" s="74"/>
      <c r="H144" s="74"/>
      <c r="I144" s="185"/>
      <c r="J144" s="74"/>
      <c r="K144" s="74"/>
      <c r="L144" s="72"/>
      <c r="M144" s="228"/>
      <c r="N144" s="47"/>
      <c r="O144" s="47"/>
      <c r="P144" s="47"/>
      <c r="Q144" s="47"/>
      <c r="R144" s="47"/>
      <c r="S144" s="47"/>
      <c r="T144" s="95"/>
      <c r="AT144" s="24" t="s">
        <v>139</v>
      </c>
      <c r="AU144" s="24" t="s">
        <v>83</v>
      </c>
    </row>
    <row r="145" s="1" customFormat="1" ht="25.5" customHeight="1">
      <c r="B145" s="46"/>
      <c r="C145" s="214" t="s">
        <v>244</v>
      </c>
      <c r="D145" s="214" t="s">
        <v>129</v>
      </c>
      <c r="E145" s="215" t="s">
        <v>245</v>
      </c>
      <c r="F145" s="216" t="s">
        <v>246</v>
      </c>
      <c r="G145" s="217" t="s">
        <v>241</v>
      </c>
      <c r="H145" s="218">
        <v>5.2960000000000003</v>
      </c>
      <c r="I145" s="219"/>
      <c r="J145" s="220">
        <f>ROUND(I145*H145,2)</f>
        <v>0</v>
      </c>
      <c r="K145" s="216" t="s">
        <v>137</v>
      </c>
      <c r="L145" s="72"/>
      <c r="M145" s="221" t="s">
        <v>21</v>
      </c>
      <c r="N145" s="222" t="s">
        <v>42</v>
      </c>
      <c r="O145" s="47"/>
      <c r="P145" s="223">
        <f>O145*H145</f>
        <v>0</v>
      </c>
      <c r="Q145" s="223">
        <v>0</v>
      </c>
      <c r="R145" s="223">
        <f>Q145*H145</f>
        <v>0</v>
      </c>
      <c r="S145" s="223">
        <v>0</v>
      </c>
      <c r="T145" s="224">
        <f>S145*H145</f>
        <v>0</v>
      </c>
      <c r="AR145" s="24" t="s">
        <v>133</v>
      </c>
      <c r="AT145" s="24" t="s">
        <v>129</v>
      </c>
      <c r="AU145" s="24" t="s">
        <v>83</v>
      </c>
      <c r="AY145" s="24" t="s">
        <v>126</v>
      </c>
      <c r="BE145" s="225">
        <f>IF(N145="základní",J145,0)</f>
        <v>0</v>
      </c>
      <c r="BF145" s="225">
        <f>IF(N145="snížená",J145,0)</f>
        <v>0</v>
      </c>
      <c r="BG145" s="225">
        <f>IF(N145="zákl. přenesená",J145,0)</f>
        <v>0</v>
      </c>
      <c r="BH145" s="225">
        <f>IF(N145="sníž. přenesená",J145,0)</f>
        <v>0</v>
      </c>
      <c r="BI145" s="225">
        <f>IF(N145="nulová",J145,0)</f>
        <v>0</v>
      </c>
      <c r="BJ145" s="24" t="s">
        <v>76</v>
      </c>
      <c r="BK145" s="225">
        <f>ROUND(I145*H145,2)</f>
        <v>0</v>
      </c>
      <c r="BL145" s="24" t="s">
        <v>133</v>
      </c>
      <c r="BM145" s="24" t="s">
        <v>247</v>
      </c>
    </row>
    <row r="146" s="1" customFormat="1">
      <c r="B146" s="46"/>
      <c r="C146" s="74"/>
      <c r="D146" s="226" t="s">
        <v>139</v>
      </c>
      <c r="E146" s="74"/>
      <c r="F146" s="227" t="s">
        <v>248</v>
      </c>
      <c r="G146" s="74"/>
      <c r="H146" s="74"/>
      <c r="I146" s="185"/>
      <c r="J146" s="74"/>
      <c r="K146" s="74"/>
      <c r="L146" s="72"/>
      <c r="M146" s="228"/>
      <c r="N146" s="47"/>
      <c r="O146" s="47"/>
      <c r="P146" s="47"/>
      <c r="Q146" s="47"/>
      <c r="R146" s="47"/>
      <c r="S146" s="47"/>
      <c r="T146" s="95"/>
      <c r="AT146" s="24" t="s">
        <v>139</v>
      </c>
      <c r="AU146" s="24" t="s">
        <v>83</v>
      </c>
    </row>
    <row r="147" s="1" customFormat="1" ht="25.5" customHeight="1">
      <c r="B147" s="46"/>
      <c r="C147" s="214" t="s">
        <v>249</v>
      </c>
      <c r="D147" s="214" t="s">
        <v>129</v>
      </c>
      <c r="E147" s="215" t="s">
        <v>250</v>
      </c>
      <c r="F147" s="216" t="s">
        <v>251</v>
      </c>
      <c r="G147" s="217" t="s">
        <v>241</v>
      </c>
      <c r="H147" s="218">
        <v>5.2960000000000003</v>
      </c>
      <c r="I147" s="219"/>
      <c r="J147" s="220">
        <f>ROUND(I147*H147,2)</f>
        <v>0</v>
      </c>
      <c r="K147" s="216" t="s">
        <v>137</v>
      </c>
      <c r="L147" s="72"/>
      <c r="M147" s="221" t="s">
        <v>21</v>
      </c>
      <c r="N147" s="222" t="s">
        <v>42</v>
      </c>
      <c r="O147" s="47"/>
      <c r="P147" s="223">
        <f>O147*H147</f>
        <v>0</v>
      </c>
      <c r="Q147" s="223">
        <v>0</v>
      </c>
      <c r="R147" s="223">
        <f>Q147*H147</f>
        <v>0</v>
      </c>
      <c r="S147" s="223">
        <v>0</v>
      </c>
      <c r="T147" s="224">
        <f>S147*H147</f>
        <v>0</v>
      </c>
      <c r="AR147" s="24" t="s">
        <v>133</v>
      </c>
      <c r="AT147" s="24" t="s">
        <v>129</v>
      </c>
      <c r="AU147" s="24" t="s">
        <v>83</v>
      </c>
      <c r="AY147" s="24" t="s">
        <v>126</v>
      </c>
      <c r="BE147" s="225">
        <f>IF(N147="základní",J147,0)</f>
        <v>0</v>
      </c>
      <c r="BF147" s="225">
        <f>IF(N147="snížená",J147,0)</f>
        <v>0</v>
      </c>
      <c r="BG147" s="225">
        <f>IF(N147="zákl. přenesená",J147,0)</f>
        <v>0</v>
      </c>
      <c r="BH147" s="225">
        <f>IF(N147="sníž. přenesená",J147,0)</f>
        <v>0</v>
      </c>
      <c r="BI147" s="225">
        <f>IF(N147="nulová",J147,0)</f>
        <v>0</v>
      </c>
      <c r="BJ147" s="24" t="s">
        <v>76</v>
      </c>
      <c r="BK147" s="225">
        <f>ROUND(I147*H147,2)</f>
        <v>0</v>
      </c>
      <c r="BL147" s="24" t="s">
        <v>133</v>
      </c>
      <c r="BM147" s="24" t="s">
        <v>252</v>
      </c>
    </row>
    <row r="148" s="1" customFormat="1">
      <c r="B148" s="46"/>
      <c r="C148" s="74"/>
      <c r="D148" s="226" t="s">
        <v>139</v>
      </c>
      <c r="E148" s="74"/>
      <c r="F148" s="227" t="s">
        <v>253</v>
      </c>
      <c r="G148" s="74"/>
      <c r="H148" s="74"/>
      <c r="I148" s="185"/>
      <c r="J148" s="74"/>
      <c r="K148" s="74"/>
      <c r="L148" s="72"/>
      <c r="M148" s="228"/>
      <c r="N148" s="47"/>
      <c r="O148" s="47"/>
      <c r="P148" s="47"/>
      <c r="Q148" s="47"/>
      <c r="R148" s="47"/>
      <c r="S148" s="47"/>
      <c r="T148" s="95"/>
      <c r="AT148" s="24" t="s">
        <v>139</v>
      </c>
      <c r="AU148" s="24" t="s">
        <v>83</v>
      </c>
    </row>
    <row r="149" s="1" customFormat="1" ht="38.25" customHeight="1">
      <c r="B149" s="46"/>
      <c r="C149" s="214" t="s">
        <v>254</v>
      </c>
      <c r="D149" s="214" t="s">
        <v>129</v>
      </c>
      <c r="E149" s="215" t="s">
        <v>255</v>
      </c>
      <c r="F149" s="216" t="s">
        <v>256</v>
      </c>
      <c r="G149" s="217" t="s">
        <v>241</v>
      </c>
      <c r="H149" s="218">
        <v>10.592000000000001</v>
      </c>
      <c r="I149" s="219"/>
      <c r="J149" s="220">
        <f>ROUND(I149*H149,2)</f>
        <v>0</v>
      </c>
      <c r="K149" s="216" t="s">
        <v>137</v>
      </c>
      <c r="L149" s="72"/>
      <c r="M149" s="221" t="s">
        <v>21</v>
      </c>
      <c r="N149" s="222" t="s">
        <v>42</v>
      </c>
      <c r="O149" s="47"/>
      <c r="P149" s="223">
        <f>O149*H149</f>
        <v>0</v>
      </c>
      <c r="Q149" s="223">
        <v>0</v>
      </c>
      <c r="R149" s="223">
        <f>Q149*H149</f>
        <v>0</v>
      </c>
      <c r="S149" s="223">
        <v>0</v>
      </c>
      <c r="T149" s="224">
        <f>S149*H149</f>
        <v>0</v>
      </c>
      <c r="AR149" s="24" t="s">
        <v>133</v>
      </c>
      <c r="AT149" s="24" t="s">
        <v>129</v>
      </c>
      <c r="AU149" s="24" t="s">
        <v>83</v>
      </c>
      <c r="AY149" s="24" t="s">
        <v>126</v>
      </c>
      <c r="BE149" s="225">
        <f>IF(N149="základní",J149,0)</f>
        <v>0</v>
      </c>
      <c r="BF149" s="225">
        <f>IF(N149="snížená",J149,0)</f>
        <v>0</v>
      </c>
      <c r="BG149" s="225">
        <f>IF(N149="zákl. přenesená",J149,0)</f>
        <v>0</v>
      </c>
      <c r="BH149" s="225">
        <f>IF(N149="sníž. přenesená",J149,0)</f>
        <v>0</v>
      </c>
      <c r="BI149" s="225">
        <f>IF(N149="nulová",J149,0)</f>
        <v>0</v>
      </c>
      <c r="BJ149" s="24" t="s">
        <v>76</v>
      </c>
      <c r="BK149" s="225">
        <f>ROUND(I149*H149,2)</f>
        <v>0</v>
      </c>
      <c r="BL149" s="24" t="s">
        <v>133</v>
      </c>
      <c r="BM149" s="24" t="s">
        <v>257</v>
      </c>
    </row>
    <row r="150" s="1" customFormat="1">
      <c r="B150" s="46"/>
      <c r="C150" s="74"/>
      <c r="D150" s="226" t="s">
        <v>139</v>
      </c>
      <c r="E150" s="74"/>
      <c r="F150" s="227" t="s">
        <v>253</v>
      </c>
      <c r="G150" s="74"/>
      <c r="H150" s="74"/>
      <c r="I150" s="185"/>
      <c r="J150" s="74"/>
      <c r="K150" s="74"/>
      <c r="L150" s="72"/>
      <c r="M150" s="228"/>
      <c r="N150" s="47"/>
      <c r="O150" s="47"/>
      <c r="P150" s="47"/>
      <c r="Q150" s="47"/>
      <c r="R150" s="47"/>
      <c r="S150" s="47"/>
      <c r="T150" s="95"/>
      <c r="AT150" s="24" t="s">
        <v>139</v>
      </c>
      <c r="AU150" s="24" t="s">
        <v>83</v>
      </c>
    </row>
    <row r="151" s="12" customFormat="1">
      <c r="B151" s="239"/>
      <c r="C151" s="240"/>
      <c r="D151" s="226" t="s">
        <v>151</v>
      </c>
      <c r="E151" s="241" t="s">
        <v>21</v>
      </c>
      <c r="F151" s="242" t="s">
        <v>258</v>
      </c>
      <c r="G151" s="240"/>
      <c r="H151" s="243">
        <v>10.592000000000001</v>
      </c>
      <c r="I151" s="244"/>
      <c r="J151" s="240"/>
      <c r="K151" s="240"/>
      <c r="L151" s="245"/>
      <c r="M151" s="246"/>
      <c r="N151" s="247"/>
      <c r="O151" s="247"/>
      <c r="P151" s="247"/>
      <c r="Q151" s="247"/>
      <c r="R151" s="247"/>
      <c r="S151" s="247"/>
      <c r="T151" s="248"/>
      <c r="AT151" s="249" t="s">
        <v>151</v>
      </c>
      <c r="AU151" s="249" t="s">
        <v>83</v>
      </c>
      <c r="AV151" s="12" t="s">
        <v>83</v>
      </c>
      <c r="AW151" s="12" t="s">
        <v>35</v>
      </c>
      <c r="AX151" s="12" t="s">
        <v>76</v>
      </c>
      <c r="AY151" s="249" t="s">
        <v>126</v>
      </c>
    </row>
    <row r="152" s="1" customFormat="1" ht="25.5" customHeight="1">
      <c r="B152" s="46"/>
      <c r="C152" s="214" t="s">
        <v>259</v>
      </c>
      <c r="D152" s="214" t="s">
        <v>129</v>
      </c>
      <c r="E152" s="215" t="s">
        <v>260</v>
      </c>
      <c r="F152" s="216" t="s">
        <v>261</v>
      </c>
      <c r="G152" s="217" t="s">
        <v>241</v>
      </c>
      <c r="H152" s="218">
        <v>5.2960000000000003</v>
      </c>
      <c r="I152" s="219"/>
      <c r="J152" s="220">
        <f>ROUND(I152*H152,2)</f>
        <v>0</v>
      </c>
      <c r="K152" s="216" t="s">
        <v>137</v>
      </c>
      <c r="L152" s="72"/>
      <c r="M152" s="221" t="s">
        <v>21</v>
      </c>
      <c r="N152" s="222" t="s">
        <v>42</v>
      </c>
      <c r="O152" s="47"/>
      <c r="P152" s="223">
        <f>O152*H152</f>
        <v>0</v>
      </c>
      <c r="Q152" s="223">
        <v>0</v>
      </c>
      <c r="R152" s="223">
        <f>Q152*H152</f>
        <v>0</v>
      </c>
      <c r="S152" s="223">
        <v>0</v>
      </c>
      <c r="T152" s="224">
        <f>S152*H152</f>
        <v>0</v>
      </c>
      <c r="AR152" s="24" t="s">
        <v>133</v>
      </c>
      <c r="AT152" s="24" t="s">
        <v>129</v>
      </c>
      <c r="AU152" s="24" t="s">
        <v>83</v>
      </c>
      <c r="AY152" s="24" t="s">
        <v>126</v>
      </c>
      <c r="BE152" s="225">
        <f>IF(N152="základní",J152,0)</f>
        <v>0</v>
      </c>
      <c r="BF152" s="225">
        <f>IF(N152="snížená",J152,0)</f>
        <v>0</v>
      </c>
      <c r="BG152" s="225">
        <f>IF(N152="zákl. přenesená",J152,0)</f>
        <v>0</v>
      </c>
      <c r="BH152" s="225">
        <f>IF(N152="sníž. přenesená",J152,0)</f>
        <v>0</v>
      </c>
      <c r="BI152" s="225">
        <f>IF(N152="nulová",J152,0)</f>
        <v>0</v>
      </c>
      <c r="BJ152" s="24" t="s">
        <v>76</v>
      </c>
      <c r="BK152" s="225">
        <f>ROUND(I152*H152,2)</f>
        <v>0</v>
      </c>
      <c r="BL152" s="24" t="s">
        <v>133</v>
      </c>
      <c r="BM152" s="24" t="s">
        <v>262</v>
      </c>
    </row>
    <row r="153" s="1" customFormat="1">
      <c r="B153" s="46"/>
      <c r="C153" s="74"/>
      <c r="D153" s="226" t="s">
        <v>139</v>
      </c>
      <c r="E153" s="74"/>
      <c r="F153" s="227" t="s">
        <v>263</v>
      </c>
      <c r="G153" s="74"/>
      <c r="H153" s="74"/>
      <c r="I153" s="185"/>
      <c r="J153" s="74"/>
      <c r="K153" s="74"/>
      <c r="L153" s="72"/>
      <c r="M153" s="228"/>
      <c r="N153" s="47"/>
      <c r="O153" s="47"/>
      <c r="P153" s="47"/>
      <c r="Q153" s="47"/>
      <c r="R153" s="47"/>
      <c r="S153" s="47"/>
      <c r="T153" s="95"/>
      <c r="AT153" s="24" t="s">
        <v>139</v>
      </c>
      <c r="AU153" s="24" t="s">
        <v>83</v>
      </c>
    </row>
    <row r="154" s="1" customFormat="1" ht="25.5" customHeight="1">
      <c r="B154" s="46"/>
      <c r="C154" s="214" t="s">
        <v>264</v>
      </c>
      <c r="D154" s="214" t="s">
        <v>129</v>
      </c>
      <c r="E154" s="215" t="s">
        <v>265</v>
      </c>
      <c r="F154" s="216" t="s">
        <v>266</v>
      </c>
      <c r="G154" s="217" t="s">
        <v>241</v>
      </c>
      <c r="H154" s="218">
        <v>58.256</v>
      </c>
      <c r="I154" s="219"/>
      <c r="J154" s="220">
        <f>ROUND(I154*H154,2)</f>
        <v>0</v>
      </c>
      <c r="K154" s="216" t="s">
        <v>137</v>
      </c>
      <c r="L154" s="72"/>
      <c r="M154" s="221" t="s">
        <v>21</v>
      </c>
      <c r="N154" s="222" t="s">
        <v>42</v>
      </c>
      <c r="O154" s="47"/>
      <c r="P154" s="223">
        <f>O154*H154</f>
        <v>0</v>
      </c>
      <c r="Q154" s="223">
        <v>0</v>
      </c>
      <c r="R154" s="223">
        <f>Q154*H154</f>
        <v>0</v>
      </c>
      <c r="S154" s="223">
        <v>0</v>
      </c>
      <c r="T154" s="224">
        <f>S154*H154</f>
        <v>0</v>
      </c>
      <c r="AR154" s="24" t="s">
        <v>133</v>
      </c>
      <c r="AT154" s="24" t="s">
        <v>129</v>
      </c>
      <c r="AU154" s="24" t="s">
        <v>83</v>
      </c>
      <c r="AY154" s="24" t="s">
        <v>126</v>
      </c>
      <c r="BE154" s="225">
        <f>IF(N154="základní",J154,0)</f>
        <v>0</v>
      </c>
      <c r="BF154" s="225">
        <f>IF(N154="snížená",J154,0)</f>
        <v>0</v>
      </c>
      <c r="BG154" s="225">
        <f>IF(N154="zákl. přenesená",J154,0)</f>
        <v>0</v>
      </c>
      <c r="BH154" s="225">
        <f>IF(N154="sníž. přenesená",J154,0)</f>
        <v>0</v>
      </c>
      <c r="BI154" s="225">
        <f>IF(N154="nulová",J154,0)</f>
        <v>0</v>
      </c>
      <c r="BJ154" s="24" t="s">
        <v>76</v>
      </c>
      <c r="BK154" s="225">
        <f>ROUND(I154*H154,2)</f>
        <v>0</v>
      </c>
      <c r="BL154" s="24" t="s">
        <v>133</v>
      </c>
      <c r="BM154" s="24" t="s">
        <v>267</v>
      </c>
    </row>
    <row r="155" s="1" customFormat="1">
      <c r="B155" s="46"/>
      <c r="C155" s="74"/>
      <c r="D155" s="226" t="s">
        <v>139</v>
      </c>
      <c r="E155" s="74"/>
      <c r="F155" s="227" t="s">
        <v>263</v>
      </c>
      <c r="G155" s="74"/>
      <c r="H155" s="74"/>
      <c r="I155" s="185"/>
      <c r="J155" s="74"/>
      <c r="K155" s="74"/>
      <c r="L155" s="72"/>
      <c r="M155" s="228"/>
      <c r="N155" s="47"/>
      <c r="O155" s="47"/>
      <c r="P155" s="47"/>
      <c r="Q155" s="47"/>
      <c r="R155" s="47"/>
      <c r="S155" s="47"/>
      <c r="T155" s="95"/>
      <c r="AT155" s="24" t="s">
        <v>139</v>
      </c>
      <c r="AU155" s="24" t="s">
        <v>83</v>
      </c>
    </row>
    <row r="156" s="12" customFormat="1">
      <c r="B156" s="239"/>
      <c r="C156" s="240"/>
      <c r="D156" s="226" t="s">
        <v>151</v>
      </c>
      <c r="E156" s="241" t="s">
        <v>21</v>
      </c>
      <c r="F156" s="242" t="s">
        <v>268</v>
      </c>
      <c r="G156" s="240"/>
      <c r="H156" s="243">
        <v>58.256</v>
      </c>
      <c r="I156" s="244"/>
      <c r="J156" s="240"/>
      <c r="K156" s="240"/>
      <c r="L156" s="245"/>
      <c r="M156" s="246"/>
      <c r="N156" s="247"/>
      <c r="O156" s="247"/>
      <c r="P156" s="247"/>
      <c r="Q156" s="247"/>
      <c r="R156" s="247"/>
      <c r="S156" s="247"/>
      <c r="T156" s="248"/>
      <c r="AT156" s="249" t="s">
        <v>151</v>
      </c>
      <c r="AU156" s="249" t="s">
        <v>83</v>
      </c>
      <c r="AV156" s="12" t="s">
        <v>83</v>
      </c>
      <c r="AW156" s="12" t="s">
        <v>35</v>
      </c>
      <c r="AX156" s="12" t="s">
        <v>76</v>
      </c>
      <c r="AY156" s="249" t="s">
        <v>126</v>
      </c>
    </row>
    <row r="157" s="1" customFormat="1" ht="25.5" customHeight="1">
      <c r="B157" s="46"/>
      <c r="C157" s="214" t="s">
        <v>269</v>
      </c>
      <c r="D157" s="214" t="s">
        <v>129</v>
      </c>
      <c r="E157" s="215" t="s">
        <v>270</v>
      </c>
      <c r="F157" s="216" t="s">
        <v>271</v>
      </c>
      <c r="G157" s="217" t="s">
        <v>241</v>
      </c>
      <c r="H157" s="218">
        <v>0.55400000000000005</v>
      </c>
      <c r="I157" s="219"/>
      <c r="J157" s="220">
        <f>ROUND(I157*H157,2)</f>
        <v>0</v>
      </c>
      <c r="K157" s="216" t="s">
        <v>137</v>
      </c>
      <c r="L157" s="72"/>
      <c r="M157" s="221" t="s">
        <v>21</v>
      </c>
      <c r="N157" s="222" t="s">
        <v>42</v>
      </c>
      <c r="O157" s="47"/>
      <c r="P157" s="223">
        <f>O157*H157</f>
        <v>0</v>
      </c>
      <c r="Q157" s="223">
        <v>0</v>
      </c>
      <c r="R157" s="223">
        <f>Q157*H157</f>
        <v>0</v>
      </c>
      <c r="S157" s="223">
        <v>0</v>
      </c>
      <c r="T157" s="224">
        <f>S157*H157</f>
        <v>0</v>
      </c>
      <c r="AR157" s="24" t="s">
        <v>133</v>
      </c>
      <c r="AT157" s="24" t="s">
        <v>129</v>
      </c>
      <c r="AU157" s="24" t="s">
        <v>83</v>
      </c>
      <c r="AY157" s="24" t="s">
        <v>126</v>
      </c>
      <c r="BE157" s="225">
        <f>IF(N157="základní",J157,0)</f>
        <v>0</v>
      </c>
      <c r="BF157" s="225">
        <f>IF(N157="snížená",J157,0)</f>
        <v>0</v>
      </c>
      <c r="BG157" s="225">
        <f>IF(N157="zákl. přenesená",J157,0)</f>
        <v>0</v>
      </c>
      <c r="BH157" s="225">
        <f>IF(N157="sníž. přenesená",J157,0)</f>
        <v>0</v>
      </c>
      <c r="BI157" s="225">
        <f>IF(N157="nulová",J157,0)</f>
        <v>0</v>
      </c>
      <c r="BJ157" s="24" t="s">
        <v>76</v>
      </c>
      <c r="BK157" s="225">
        <f>ROUND(I157*H157,2)</f>
        <v>0</v>
      </c>
      <c r="BL157" s="24" t="s">
        <v>133</v>
      </c>
      <c r="BM157" s="24" t="s">
        <v>272</v>
      </c>
    </row>
    <row r="158" s="1" customFormat="1">
      <c r="B158" s="46"/>
      <c r="C158" s="74"/>
      <c r="D158" s="226" t="s">
        <v>139</v>
      </c>
      <c r="E158" s="74"/>
      <c r="F158" s="227" t="s">
        <v>273</v>
      </c>
      <c r="G158" s="74"/>
      <c r="H158" s="74"/>
      <c r="I158" s="185"/>
      <c r="J158" s="74"/>
      <c r="K158" s="74"/>
      <c r="L158" s="72"/>
      <c r="M158" s="228"/>
      <c r="N158" s="47"/>
      <c r="O158" s="47"/>
      <c r="P158" s="47"/>
      <c r="Q158" s="47"/>
      <c r="R158" s="47"/>
      <c r="S158" s="47"/>
      <c r="T158" s="95"/>
      <c r="AT158" s="24" t="s">
        <v>139</v>
      </c>
      <c r="AU158" s="24" t="s">
        <v>83</v>
      </c>
    </row>
    <row r="159" s="1" customFormat="1" ht="25.5" customHeight="1">
      <c r="B159" s="46"/>
      <c r="C159" s="214" t="s">
        <v>274</v>
      </c>
      <c r="D159" s="214" t="s">
        <v>129</v>
      </c>
      <c r="E159" s="215" t="s">
        <v>275</v>
      </c>
      <c r="F159" s="216" t="s">
        <v>276</v>
      </c>
      <c r="G159" s="217" t="s">
        <v>241</v>
      </c>
      <c r="H159" s="218">
        <v>3.903</v>
      </c>
      <c r="I159" s="219"/>
      <c r="J159" s="220">
        <f>ROUND(I159*H159,2)</f>
        <v>0</v>
      </c>
      <c r="K159" s="216" t="s">
        <v>137</v>
      </c>
      <c r="L159" s="72"/>
      <c r="M159" s="221" t="s">
        <v>21</v>
      </c>
      <c r="N159" s="222" t="s">
        <v>42</v>
      </c>
      <c r="O159" s="47"/>
      <c r="P159" s="223">
        <f>O159*H159</f>
        <v>0</v>
      </c>
      <c r="Q159" s="223">
        <v>0</v>
      </c>
      <c r="R159" s="223">
        <f>Q159*H159</f>
        <v>0</v>
      </c>
      <c r="S159" s="223">
        <v>0</v>
      </c>
      <c r="T159" s="224">
        <f>S159*H159</f>
        <v>0</v>
      </c>
      <c r="AR159" s="24" t="s">
        <v>133</v>
      </c>
      <c r="AT159" s="24" t="s">
        <v>129</v>
      </c>
      <c r="AU159" s="24" t="s">
        <v>83</v>
      </c>
      <c r="AY159" s="24" t="s">
        <v>126</v>
      </c>
      <c r="BE159" s="225">
        <f>IF(N159="základní",J159,0)</f>
        <v>0</v>
      </c>
      <c r="BF159" s="225">
        <f>IF(N159="snížená",J159,0)</f>
        <v>0</v>
      </c>
      <c r="BG159" s="225">
        <f>IF(N159="zákl. přenesená",J159,0)</f>
        <v>0</v>
      </c>
      <c r="BH159" s="225">
        <f>IF(N159="sníž. přenesená",J159,0)</f>
        <v>0</v>
      </c>
      <c r="BI159" s="225">
        <f>IF(N159="nulová",J159,0)</f>
        <v>0</v>
      </c>
      <c r="BJ159" s="24" t="s">
        <v>76</v>
      </c>
      <c r="BK159" s="225">
        <f>ROUND(I159*H159,2)</f>
        <v>0</v>
      </c>
      <c r="BL159" s="24" t="s">
        <v>133</v>
      </c>
      <c r="BM159" s="24" t="s">
        <v>277</v>
      </c>
    </row>
    <row r="160" s="1" customFormat="1">
      <c r="B160" s="46"/>
      <c r="C160" s="74"/>
      <c r="D160" s="226" t="s">
        <v>139</v>
      </c>
      <c r="E160" s="74"/>
      <c r="F160" s="227" t="s">
        <v>273</v>
      </c>
      <c r="G160" s="74"/>
      <c r="H160" s="74"/>
      <c r="I160" s="185"/>
      <c r="J160" s="74"/>
      <c r="K160" s="74"/>
      <c r="L160" s="72"/>
      <c r="M160" s="228"/>
      <c r="N160" s="47"/>
      <c r="O160" s="47"/>
      <c r="P160" s="47"/>
      <c r="Q160" s="47"/>
      <c r="R160" s="47"/>
      <c r="S160" s="47"/>
      <c r="T160" s="95"/>
      <c r="AT160" s="24" t="s">
        <v>139</v>
      </c>
      <c r="AU160" s="24" t="s">
        <v>83</v>
      </c>
    </row>
    <row r="161" s="1" customFormat="1" ht="38.25" customHeight="1">
      <c r="B161" s="46"/>
      <c r="C161" s="214" t="s">
        <v>278</v>
      </c>
      <c r="D161" s="214" t="s">
        <v>129</v>
      </c>
      <c r="E161" s="215" t="s">
        <v>279</v>
      </c>
      <c r="F161" s="216" t="s">
        <v>280</v>
      </c>
      <c r="G161" s="217" t="s">
        <v>241</v>
      </c>
      <c r="H161" s="218">
        <v>0.83899999999999997</v>
      </c>
      <c r="I161" s="219"/>
      <c r="J161" s="220">
        <f>ROUND(I161*H161,2)</f>
        <v>0</v>
      </c>
      <c r="K161" s="216" t="s">
        <v>137</v>
      </c>
      <c r="L161" s="72"/>
      <c r="M161" s="221" t="s">
        <v>21</v>
      </c>
      <c r="N161" s="222" t="s">
        <v>42</v>
      </c>
      <c r="O161" s="47"/>
      <c r="P161" s="223">
        <f>O161*H161</f>
        <v>0</v>
      </c>
      <c r="Q161" s="223">
        <v>0</v>
      </c>
      <c r="R161" s="223">
        <f>Q161*H161</f>
        <v>0</v>
      </c>
      <c r="S161" s="223">
        <v>0</v>
      </c>
      <c r="T161" s="224">
        <f>S161*H161</f>
        <v>0</v>
      </c>
      <c r="AR161" s="24" t="s">
        <v>133</v>
      </c>
      <c r="AT161" s="24" t="s">
        <v>129</v>
      </c>
      <c r="AU161" s="24" t="s">
        <v>83</v>
      </c>
      <c r="AY161" s="24" t="s">
        <v>126</v>
      </c>
      <c r="BE161" s="225">
        <f>IF(N161="základní",J161,0)</f>
        <v>0</v>
      </c>
      <c r="BF161" s="225">
        <f>IF(N161="snížená",J161,0)</f>
        <v>0</v>
      </c>
      <c r="BG161" s="225">
        <f>IF(N161="zákl. přenesená",J161,0)</f>
        <v>0</v>
      </c>
      <c r="BH161" s="225">
        <f>IF(N161="sníž. přenesená",J161,0)</f>
        <v>0</v>
      </c>
      <c r="BI161" s="225">
        <f>IF(N161="nulová",J161,0)</f>
        <v>0</v>
      </c>
      <c r="BJ161" s="24" t="s">
        <v>76</v>
      </c>
      <c r="BK161" s="225">
        <f>ROUND(I161*H161,2)</f>
        <v>0</v>
      </c>
      <c r="BL161" s="24" t="s">
        <v>133</v>
      </c>
      <c r="BM161" s="24" t="s">
        <v>281</v>
      </c>
    </row>
    <row r="162" s="1" customFormat="1">
      <c r="B162" s="46"/>
      <c r="C162" s="74"/>
      <c r="D162" s="226" t="s">
        <v>139</v>
      </c>
      <c r="E162" s="74"/>
      <c r="F162" s="227" t="s">
        <v>273</v>
      </c>
      <c r="G162" s="74"/>
      <c r="H162" s="74"/>
      <c r="I162" s="185"/>
      <c r="J162" s="74"/>
      <c r="K162" s="74"/>
      <c r="L162" s="72"/>
      <c r="M162" s="228"/>
      <c r="N162" s="47"/>
      <c r="O162" s="47"/>
      <c r="P162" s="47"/>
      <c r="Q162" s="47"/>
      <c r="R162" s="47"/>
      <c r="S162" s="47"/>
      <c r="T162" s="95"/>
      <c r="AT162" s="24" t="s">
        <v>139</v>
      </c>
      <c r="AU162" s="24" t="s">
        <v>83</v>
      </c>
    </row>
    <row r="163" s="10" customFormat="1" ht="29.88" customHeight="1">
      <c r="B163" s="198"/>
      <c r="C163" s="199"/>
      <c r="D163" s="200" t="s">
        <v>70</v>
      </c>
      <c r="E163" s="212" t="s">
        <v>282</v>
      </c>
      <c r="F163" s="212" t="s">
        <v>283</v>
      </c>
      <c r="G163" s="199"/>
      <c r="H163" s="199"/>
      <c r="I163" s="202"/>
      <c r="J163" s="213">
        <f>BK163</f>
        <v>0</v>
      </c>
      <c r="K163" s="199"/>
      <c r="L163" s="204"/>
      <c r="M163" s="205"/>
      <c r="N163" s="206"/>
      <c r="O163" s="206"/>
      <c r="P163" s="207">
        <f>SUM(P164:P165)</f>
        <v>0</v>
      </c>
      <c r="Q163" s="206"/>
      <c r="R163" s="207">
        <f>SUM(R164:R165)</f>
        <v>0</v>
      </c>
      <c r="S163" s="206"/>
      <c r="T163" s="208">
        <f>SUM(T164:T165)</f>
        <v>0</v>
      </c>
      <c r="AR163" s="209" t="s">
        <v>76</v>
      </c>
      <c r="AT163" s="210" t="s">
        <v>70</v>
      </c>
      <c r="AU163" s="210" t="s">
        <v>76</v>
      </c>
      <c r="AY163" s="209" t="s">
        <v>126</v>
      </c>
      <c r="BK163" s="211">
        <f>SUM(BK164:BK165)</f>
        <v>0</v>
      </c>
    </row>
    <row r="164" s="1" customFormat="1" ht="38.25" customHeight="1">
      <c r="B164" s="46"/>
      <c r="C164" s="214" t="s">
        <v>284</v>
      </c>
      <c r="D164" s="214" t="s">
        <v>129</v>
      </c>
      <c r="E164" s="215" t="s">
        <v>285</v>
      </c>
      <c r="F164" s="216" t="s">
        <v>286</v>
      </c>
      <c r="G164" s="217" t="s">
        <v>241</v>
      </c>
      <c r="H164" s="218">
        <v>6.6379999999999999</v>
      </c>
      <c r="I164" s="219"/>
      <c r="J164" s="220">
        <f>ROUND(I164*H164,2)</f>
        <v>0</v>
      </c>
      <c r="K164" s="216" t="s">
        <v>137</v>
      </c>
      <c r="L164" s="72"/>
      <c r="M164" s="221" t="s">
        <v>21</v>
      </c>
      <c r="N164" s="222" t="s">
        <v>42</v>
      </c>
      <c r="O164" s="47"/>
      <c r="P164" s="223">
        <f>O164*H164</f>
        <v>0</v>
      </c>
      <c r="Q164" s="223">
        <v>0</v>
      </c>
      <c r="R164" s="223">
        <f>Q164*H164</f>
        <v>0</v>
      </c>
      <c r="S164" s="223">
        <v>0</v>
      </c>
      <c r="T164" s="224">
        <f>S164*H164</f>
        <v>0</v>
      </c>
      <c r="AR164" s="24" t="s">
        <v>133</v>
      </c>
      <c r="AT164" s="24" t="s">
        <v>129</v>
      </c>
      <c r="AU164" s="24" t="s">
        <v>83</v>
      </c>
      <c r="AY164" s="24" t="s">
        <v>126</v>
      </c>
      <c r="BE164" s="225">
        <f>IF(N164="základní",J164,0)</f>
        <v>0</v>
      </c>
      <c r="BF164" s="225">
        <f>IF(N164="snížená",J164,0)</f>
        <v>0</v>
      </c>
      <c r="BG164" s="225">
        <f>IF(N164="zákl. přenesená",J164,0)</f>
        <v>0</v>
      </c>
      <c r="BH164" s="225">
        <f>IF(N164="sníž. přenesená",J164,0)</f>
        <v>0</v>
      </c>
      <c r="BI164" s="225">
        <f>IF(N164="nulová",J164,0)</f>
        <v>0</v>
      </c>
      <c r="BJ164" s="24" t="s">
        <v>76</v>
      </c>
      <c r="BK164" s="225">
        <f>ROUND(I164*H164,2)</f>
        <v>0</v>
      </c>
      <c r="BL164" s="24" t="s">
        <v>133</v>
      </c>
      <c r="BM164" s="24" t="s">
        <v>287</v>
      </c>
    </row>
    <row r="165" s="1" customFormat="1">
      <c r="B165" s="46"/>
      <c r="C165" s="74"/>
      <c r="D165" s="226" t="s">
        <v>139</v>
      </c>
      <c r="E165" s="74"/>
      <c r="F165" s="227" t="s">
        <v>288</v>
      </c>
      <c r="G165" s="74"/>
      <c r="H165" s="74"/>
      <c r="I165" s="185"/>
      <c r="J165" s="74"/>
      <c r="K165" s="74"/>
      <c r="L165" s="72"/>
      <c r="M165" s="228"/>
      <c r="N165" s="47"/>
      <c r="O165" s="47"/>
      <c r="P165" s="47"/>
      <c r="Q165" s="47"/>
      <c r="R165" s="47"/>
      <c r="S165" s="47"/>
      <c r="T165" s="95"/>
      <c r="AT165" s="24" t="s">
        <v>139</v>
      </c>
      <c r="AU165" s="24" t="s">
        <v>83</v>
      </c>
    </row>
    <row r="166" s="10" customFormat="1" ht="37.44001" customHeight="1">
      <c r="B166" s="198"/>
      <c r="C166" s="199"/>
      <c r="D166" s="200" t="s">
        <v>70</v>
      </c>
      <c r="E166" s="201" t="s">
        <v>289</v>
      </c>
      <c r="F166" s="201" t="s">
        <v>290</v>
      </c>
      <c r="G166" s="199"/>
      <c r="H166" s="199"/>
      <c r="I166" s="202"/>
      <c r="J166" s="203">
        <f>BK166</f>
        <v>0</v>
      </c>
      <c r="K166" s="199"/>
      <c r="L166" s="204"/>
      <c r="M166" s="205"/>
      <c r="N166" s="206"/>
      <c r="O166" s="206"/>
      <c r="P166" s="207">
        <f>P167+P171+P180+P194+P201+P207+P217+P260+P268+P279+P293</f>
        <v>0</v>
      </c>
      <c r="Q166" s="206"/>
      <c r="R166" s="207">
        <f>R167+R171+R180+R194+R201+R207+R217+R260+R268+R279+R293</f>
        <v>5.9347792000000013</v>
      </c>
      <c r="S166" s="206"/>
      <c r="T166" s="208">
        <f>T167+T171+T180+T194+T201+T207+T217+T260+T268+T279+T293</f>
        <v>4.4833715100000004</v>
      </c>
      <c r="AR166" s="209" t="s">
        <v>83</v>
      </c>
      <c r="AT166" s="210" t="s">
        <v>70</v>
      </c>
      <c r="AU166" s="210" t="s">
        <v>71</v>
      </c>
      <c r="AY166" s="209" t="s">
        <v>126</v>
      </c>
      <c r="BK166" s="211">
        <f>BK167+BK171+BK180+BK194+BK201+BK207+BK217+BK260+BK268+BK279+BK293</f>
        <v>0</v>
      </c>
    </row>
    <row r="167" s="10" customFormat="1" ht="19.92" customHeight="1">
      <c r="B167" s="198"/>
      <c r="C167" s="199"/>
      <c r="D167" s="200" t="s">
        <v>70</v>
      </c>
      <c r="E167" s="212" t="s">
        <v>291</v>
      </c>
      <c r="F167" s="212" t="s">
        <v>292</v>
      </c>
      <c r="G167" s="199"/>
      <c r="H167" s="199"/>
      <c r="I167" s="202"/>
      <c r="J167" s="213">
        <f>BK167</f>
        <v>0</v>
      </c>
      <c r="K167" s="199"/>
      <c r="L167" s="204"/>
      <c r="M167" s="205"/>
      <c r="N167" s="206"/>
      <c r="O167" s="206"/>
      <c r="P167" s="207">
        <f>SUM(P168:P170)</f>
        <v>0</v>
      </c>
      <c r="Q167" s="206"/>
      <c r="R167" s="207">
        <f>SUM(R168:R170)</f>
        <v>0</v>
      </c>
      <c r="S167" s="206"/>
      <c r="T167" s="208">
        <f>SUM(T168:T170)</f>
        <v>0</v>
      </c>
      <c r="AR167" s="209" t="s">
        <v>83</v>
      </c>
      <c r="AT167" s="210" t="s">
        <v>70</v>
      </c>
      <c r="AU167" s="210" t="s">
        <v>76</v>
      </c>
      <c r="AY167" s="209" t="s">
        <v>126</v>
      </c>
      <c r="BK167" s="211">
        <f>SUM(BK168:BK170)</f>
        <v>0</v>
      </c>
    </row>
    <row r="168" s="1" customFormat="1" ht="16.5" customHeight="1">
      <c r="B168" s="46"/>
      <c r="C168" s="214" t="s">
        <v>293</v>
      </c>
      <c r="D168" s="214" t="s">
        <v>129</v>
      </c>
      <c r="E168" s="215" t="s">
        <v>294</v>
      </c>
      <c r="F168" s="216" t="s">
        <v>295</v>
      </c>
      <c r="G168" s="217" t="s">
        <v>296</v>
      </c>
      <c r="H168" s="218">
        <v>12</v>
      </c>
      <c r="I168" s="219"/>
      <c r="J168" s="220">
        <f>ROUND(I168*H168,2)</f>
        <v>0</v>
      </c>
      <c r="K168" s="216" t="s">
        <v>21</v>
      </c>
      <c r="L168" s="72"/>
      <c r="M168" s="221" t="s">
        <v>21</v>
      </c>
      <c r="N168" s="222" t="s">
        <v>42</v>
      </c>
      <c r="O168" s="47"/>
      <c r="P168" s="223">
        <f>O168*H168</f>
        <v>0</v>
      </c>
      <c r="Q168" s="223">
        <v>0</v>
      </c>
      <c r="R168" s="223">
        <f>Q168*H168</f>
        <v>0</v>
      </c>
      <c r="S168" s="223">
        <v>0</v>
      </c>
      <c r="T168" s="224">
        <f>S168*H168</f>
        <v>0</v>
      </c>
      <c r="AR168" s="24" t="s">
        <v>206</v>
      </c>
      <c r="AT168" s="24" t="s">
        <v>129</v>
      </c>
      <c r="AU168" s="24" t="s">
        <v>83</v>
      </c>
      <c r="AY168" s="24" t="s">
        <v>126</v>
      </c>
      <c r="BE168" s="225">
        <f>IF(N168="základní",J168,0)</f>
        <v>0</v>
      </c>
      <c r="BF168" s="225">
        <f>IF(N168="snížená",J168,0)</f>
        <v>0</v>
      </c>
      <c r="BG168" s="225">
        <f>IF(N168="zákl. přenesená",J168,0)</f>
        <v>0</v>
      </c>
      <c r="BH168" s="225">
        <f>IF(N168="sníž. přenesená",J168,0)</f>
        <v>0</v>
      </c>
      <c r="BI168" s="225">
        <f>IF(N168="nulová",J168,0)</f>
        <v>0</v>
      </c>
      <c r="BJ168" s="24" t="s">
        <v>76</v>
      </c>
      <c r="BK168" s="225">
        <f>ROUND(I168*H168,2)</f>
        <v>0</v>
      </c>
      <c r="BL168" s="24" t="s">
        <v>206</v>
      </c>
      <c r="BM168" s="24" t="s">
        <v>297</v>
      </c>
    </row>
    <row r="169" s="1" customFormat="1" ht="25.5" customHeight="1">
      <c r="B169" s="46"/>
      <c r="C169" s="214" t="s">
        <v>298</v>
      </c>
      <c r="D169" s="214" t="s">
        <v>129</v>
      </c>
      <c r="E169" s="215" t="s">
        <v>299</v>
      </c>
      <c r="F169" s="216" t="s">
        <v>300</v>
      </c>
      <c r="G169" s="217" t="s">
        <v>301</v>
      </c>
      <c r="H169" s="261"/>
      <c r="I169" s="219"/>
      <c r="J169" s="220">
        <f>ROUND(I169*H169,2)</f>
        <v>0</v>
      </c>
      <c r="K169" s="216" t="s">
        <v>137</v>
      </c>
      <c r="L169" s="72"/>
      <c r="M169" s="221" t="s">
        <v>21</v>
      </c>
      <c r="N169" s="222" t="s">
        <v>42</v>
      </c>
      <c r="O169" s="47"/>
      <c r="P169" s="223">
        <f>O169*H169</f>
        <v>0</v>
      </c>
      <c r="Q169" s="223">
        <v>0</v>
      </c>
      <c r="R169" s="223">
        <f>Q169*H169</f>
        <v>0</v>
      </c>
      <c r="S169" s="223">
        <v>0</v>
      </c>
      <c r="T169" s="224">
        <f>S169*H169</f>
        <v>0</v>
      </c>
      <c r="AR169" s="24" t="s">
        <v>206</v>
      </c>
      <c r="AT169" s="24" t="s">
        <v>129</v>
      </c>
      <c r="AU169" s="24" t="s">
        <v>83</v>
      </c>
      <c r="AY169" s="24" t="s">
        <v>126</v>
      </c>
      <c r="BE169" s="225">
        <f>IF(N169="základní",J169,0)</f>
        <v>0</v>
      </c>
      <c r="BF169" s="225">
        <f>IF(N169="snížená",J169,0)</f>
        <v>0</v>
      </c>
      <c r="BG169" s="225">
        <f>IF(N169="zákl. přenesená",J169,0)</f>
        <v>0</v>
      </c>
      <c r="BH169" s="225">
        <f>IF(N169="sníž. přenesená",J169,0)</f>
        <v>0</v>
      </c>
      <c r="BI169" s="225">
        <f>IF(N169="nulová",J169,0)</f>
        <v>0</v>
      </c>
      <c r="BJ169" s="24" t="s">
        <v>76</v>
      </c>
      <c r="BK169" s="225">
        <f>ROUND(I169*H169,2)</f>
        <v>0</v>
      </c>
      <c r="BL169" s="24" t="s">
        <v>206</v>
      </c>
      <c r="BM169" s="24" t="s">
        <v>302</v>
      </c>
    </row>
    <row r="170" s="1" customFormat="1">
      <c r="B170" s="46"/>
      <c r="C170" s="74"/>
      <c r="D170" s="226" t="s">
        <v>139</v>
      </c>
      <c r="E170" s="74"/>
      <c r="F170" s="227" t="s">
        <v>303</v>
      </c>
      <c r="G170" s="74"/>
      <c r="H170" s="74"/>
      <c r="I170" s="185"/>
      <c r="J170" s="74"/>
      <c r="K170" s="74"/>
      <c r="L170" s="72"/>
      <c r="M170" s="228"/>
      <c r="N170" s="47"/>
      <c r="O170" s="47"/>
      <c r="P170" s="47"/>
      <c r="Q170" s="47"/>
      <c r="R170" s="47"/>
      <c r="S170" s="47"/>
      <c r="T170" s="95"/>
      <c r="AT170" s="24" t="s">
        <v>139</v>
      </c>
      <c r="AU170" s="24" t="s">
        <v>83</v>
      </c>
    </row>
    <row r="171" s="10" customFormat="1" ht="29.88" customHeight="1">
      <c r="B171" s="198"/>
      <c r="C171" s="199"/>
      <c r="D171" s="200" t="s">
        <v>70</v>
      </c>
      <c r="E171" s="212" t="s">
        <v>304</v>
      </c>
      <c r="F171" s="212" t="s">
        <v>305</v>
      </c>
      <c r="G171" s="199"/>
      <c r="H171" s="199"/>
      <c r="I171" s="202"/>
      <c r="J171" s="213">
        <f>BK171</f>
        <v>0</v>
      </c>
      <c r="K171" s="199"/>
      <c r="L171" s="204"/>
      <c r="M171" s="205"/>
      <c r="N171" s="206"/>
      <c r="O171" s="206"/>
      <c r="P171" s="207">
        <f>SUM(P172:P179)</f>
        <v>0</v>
      </c>
      <c r="Q171" s="206"/>
      <c r="R171" s="207">
        <f>SUM(R172:R179)</f>
        <v>0.0076799999999999993</v>
      </c>
      <c r="S171" s="206"/>
      <c r="T171" s="208">
        <f>SUM(T172:T179)</f>
        <v>0</v>
      </c>
      <c r="AR171" s="209" t="s">
        <v>83</v>
      </c>
      <c r="AT171" s="210" t="s">
        <v>70</v>
      </c>
      <c r="AU171" s="210" t="s">
        <v>76</v>
      </c>
      <c r="AY171" s="209" t="s">
        <v>126</v>
      </c>
      <c r="BK171" s="211">
        <f>SUM(BK172:BK179)</f>
        <v>0</v>
      </c>
    </row>
    <row r="172" s="1" customFormat="1" ht="16.5" customHeight="1">
      <c r="B172" s="46"/>
      <c r="C172" s="214" t="s">
        <v>306</v>
      </c>
      <c r="D172" s="214" t="s">
        <v>129</v>
      </c>
      <c r="E172" s="215" t="s">
        <v>307</v>
      </c>
      <c r="F172" s="216" t="s">
        <v>308</v>
      </c>
      <c r="G172" s="217" t="s">
        <v>296</v>
      </c>
      <c r="H172" s="218">
        <v>12</v>
      </c>
      <c r="I172" s="219"/>
      <c r="J172" s="220">
        <f>ROUND(I172*H172,2)</f>
        <v>0</v>
      </c>
      <c r="K172" s="216" t="s">
        <v>21</v>
      </c>
      <c r="L172" s="72"/>
      <c r="M172" s="221" t="s">
        <v>21</v>
      </c>
      <c r="N172" s="222" t="s">
        <v>42</v>
      </c>
      <c r="O172" s="47"/>
      <c r="P172" s="223">
        <f>O172*H172</f>
        <v>0</v>
      </c>
      <c r="Q172" s="223">
        <v>0</v>
      </c>
      <c r="R172" s="223">
        <f>Q172*H172</f>
        <v>0</v>
      </c>
      <c r="S172" s="223">
        <v>0</v>
      </c>
      <c r="T172" s="224">
        <f>S172*H172</f>
        <v>0</v>
      </c>
      <c r="AR172" s="24" t="s">
        <v>206</v>
      </c>
      <c r="AT172" s="24" t="s">
        <v>129</v>
      </c>
      <c r="AU172" s="24" t="s">
        <v>83</v>
      </c>
      <c r="AY172" s="24" t="s">
        <v>126</v>
      </c>
      <c r="BE172" s="225">
        <f>IF(N172="základní",J172,0)</f>
        <v>0</v>
      </c>
      <c r="BF172" s="225">
        <f>IF(N172="snížená",J172,0)</f>
        <v>0</v>
      </c>
      <c r="BG172" s="225">
        <f>IF(N172="zákl. přenesená",J172,0)</f>
        <v>0</v>
      </c>
      <c r="BH172" s="225">
        <f>IF(N172="sníž. přenesená",J172,0)</f>
        <v>0</v>
      </c>
      <c r="BI172" s="225">
        <f>IF(N172="nulová",J172,0)</f>
        <v>0</v>
      </c>
      <c r="BJ172" s="24" t="s">
        <v>76</v>
      </c>
      <c r="BK172" s="225">
        <f>ROUND(I172*H172,2)</f>
        <v>0</v>
      </c>
      <c r="BL172" s="24" t="s">
        <v>206</v>
      </c>
      <c r="BM172" s="24" t="s">
        <v>309</v>
      </c>
    </row>
    <row r="173" s="1" customFormat="1" ht="25.5" customHeight="1">
      <c r="B173" s="46"/>
      <c r="C173" s="214" t="s">
        <v>310</v>
      </c>
      <c r="D173" s="214" t="s">
        <v>129</v>
      </c>
      <c r="E173" s="215" t="s">
        <v>311</v>
      </c>
      <c r="F173" s="216" t="s">
        <v>312</v>
      </c>
      <c r="G173" s="217" t="s">
        <v>201</v>
      </c>
      <c r="H173" s="218">
        <v>12</v>
      </c>
      <c r="I173" s="219"/>
      <c r="J173" s="220">
        <f>ROUND(I173*H173,2)</f>
        <v>0</v>
      </c>
      <c r="K173" s="216" t="s">
        <v>137</v>
      </c>
      <c r="L173" s="72"/>
      <c r="M173" s="221" t="s">
        <v>21</v>
      </c>
      <c r="N173" s="222" t="s">
        <v>42</v>
      </c>
      <c r="O173" s="47"/>
      <c r="P173" s="223">
        <f>O173*H173</f>
        <v>0</v>
      </c>
      <c r="Q173" s="223">
        <v>0.00025999999999999998</v>
      </c>
      <c r="R173" s="223">
        <f>Q173*H173</f>
        <v>0.0031199999999999995</v>
      </c>
      <c r="S173" s="223">
        <v>0</v>
      </c>
      <c r="T173" s="224">
        <f>S173*H173</f>
        <v>0</v>
      </c>
      <c r="AR173" s="24" t="s">
        <v>206</v>
      </c>
      <c r="AT173" s="24" t="s">
        <v>129</v>
      </c>
      <c r="AU173" s="24" t="s">
        <v>83</v>
      </c>
      <c r="AY173" s="24" t="s">
        <v>126</v>
      </c>
      <c r="BE173" s="225">
        <f>IF(N173="základní",J173,0)</f>
        <v>0</v>
      </c>
      <c r="BF173" s="225">
        <f>IF(N173="snížená",J173,0)</f>
        <v>0</v>
      </c>
      <c r="BG173" s="225">
        <f>IF(N173="zákl. přenesená",J173,0)</f>
        <v>0</v>
      </c>
      <c r="BH173" s="225">
        <f>IF(N173="sníž. přenesená",J173,0)</f>
        <v>0</v>
      </c>
      <c r="BI173" s="225">
        <f>IF(N173="nulová",J173,0)</f>
        <v>0</v>
      </c>
      <c r="BJ173" s="24" t="s">
        <v>76</v>
      </c>
      <c r="BK173" s="225">
        <f>ROUND(I173*H173,2)</f>
        <v>0</v>
      </c>
      <c r="BL173" s="24" t="s">
        <v>206</v>
      </c>
      <c r="BM173" s="24" t="s">
        <v>313</v>
      </c>
    </row>
    <row r="174" s="1" customFormat="1">
      <c r="B174" s="46"/>
      <c r="C174" s="74"/>
      <c r="D174" s="226" t="s">
        <v>139</v>
      </c>
      <c r="E174" s="74"/>
      <c r="F174" s="227" t="s">
        <v>314</v>
      </c>
      <c r="G174" s="74"/>
      <c r="H174" s="74"/>
      <c r="I174" s="185"/>
      <c r="J174" s="74"/>
      <c r="K174" s="74"/>
      <c r="L174" s="72"/>
      <c r="M174" s="228"/>
      <c r="N174" s="47"/>
      <c r="O174" s="47"/>
      <c r="P174" s="47"/>
      <c r="Q174" s="47"/>
      <c r="R174" s="47"/>
      <c r="S174" s="47"/>
      <c r="T174" s="95"/>
      <c r="AT174" s="24" t="s">
        <v>139</v>
      </c>
      <c r="AU174" s="24" t="s">
        <v>83</v>
      </c>
    </row>
    <row r="175" s="1" customFormat="1" ht="25.5" customHeight="1">
      <c r="B175" s="46"/>
      <c r="C175" s="214" t="s">
        <v>315</v>
      </c>
      <c r="D175" s="214" t="s">
        <v>129</v>
      </c>
      <c r="E175" s="215" t="s">
        <v>316</v>
      </c>
      <c r="F175" s="216" t="s">
        <v>317</v>
      </c>
      <c r="G175" s="217" t="s">
        <v>201</v>
      </c>
      <c r="H175" s="218">
        <v>12</v>
      </c>
      <c r="I175" s="219"/>
      <c r="J175" s="220">
        <f>ROUND(I175*H175,2)</f>
        <v>0</v>
      </c>
      <c r="K175" s="216" t="s">
        <v>137</v>
      </c>
      <c r="L175" s="72"/>
      <c r="M175" s="221" t="s">
        <v>21</v>
      </c>
      <c r="N175" s="222" t="s">
        <v>42</v>
      </c>
      <c r="O175" s="47"/>
      <c r="P175" s="223">
        <f>O175*H175</f>
        <v>0</v>
      </c>
      <c r="Q175" s="223">
        <v>0.00013999999999999999</v>
      </c>
      <c r="R175" s="223">
        <f>Q175*H175</f>
        <v>0.0016799999999999999</v>
      </c>
      <c r="S175" s="223">
        <v>0</v>
      </c>
      <c r="T175" s="224">
        <f>S175*H175</f>
        <v>0</v>
      </c>
      <c r="AR175" s="24" t="s">
        <v>206</v>
      </c>
      <c r="AT175" s="24" t="s">
        <v>129</v>
      </c>
      <c r="AU175" s="24" t="s">
        <v>83</v>
      </c>
      <c r="AY175" s="24" t="s">
        <v>126</v>
      </c>
      <c r="BE175" s="225">
        <f>IF(N175="základní",J175,0)</f>
        <v>0</v>
      </c>
      <c r="BF175" s="225">
        <f>IF(N175="snížená",J175,0)</f>
        <v>0</v>
      </c>
      <c r="BG175" s="225">
        <f>IF(N175="zákl. přenesená",J175,0)</f>
        <v>0</v>
      </c>
      <c r="BH175" s="225">
        <f>IF(N175="sníž. přenesená",J175,0)</f>
        <v>0</v>
      </c>
      <c r="BI175" s="225">
        <f>IF(N175="nulová",J175,0)</f>
        <v>0</v>
      </c>
      <c r="BJ175" s="24" t="s">
        <v>76</v>
      </c>
      <c r="BK175" s="225">
        <f>ROUND(I175*H175,2)</f>
        <v>0</v>
      </c>
      <c r="BL175" s="24" t="s">
        <v>206</v>
      </c>
      <c r="BM175" s="24" t="s">
        <v>318</v>
      </c>
    </row>
    <row r="176" s="1" customFormat="1">
      <c r="B176" s="46"/>
      <c r="C176" s="74"/>
      <c r="D176" s="226" t="s">
        <v>139</v>
      </c>
      <c r="E176" s="74"/>
      <c r="F176" s="227" t="s">
        <v>314</v>
      </c>
      <c r="G176" s="74"/>
      <c r="H176" s="74"/>
      <c r="I176" s="185"/>
      <c r="J176" s="74"/>
      <c r="K176" s="74"/>
      <c r="L176" s="72"/>
      <c r="M176" s="228"/>
      <c r="N176" s="47"/>
      <c r="O176" s="47"/>
      <c r="P176" s="47"/>
      <c r="Q176" s="47"/>
      <c r="R176" s="47"/>
      <c r="S176" s="47"/>
      <c r="T176" s="95"/>
      <c r="AT176" s="24" t="s">
        <v>139</v>
      </c>
      <c r="AU176" s="24" t="s">
        <v>83</v>
      </c>
    </row>
    <row r="177" s="1" customFormat="1" ht="16.5" customHeight="1">
      <c r="B177" s="46"/>
      <c r="C177" s="214" t="s">
        <v>319</v>
      </c>
      <c r="D177" s="214" t="s">
        <v>129</v>
      </c>
      <c r="E177" s="215" t="s">
        <v>320</v>
      </c>
      <c r="F177" s="216" t="s">
        <v>321</v>
      </c>
      <c r="G177" s="217" t="s">
        <v>201</v>
      </c>
      <c r="H177" s="218">
        <v>12</v>
      </c>
      <c r="I177" s="219"/>
      <c r="J177" s="220">
        <f>ROUND(I177*H177,2)</f>
        <v>0</v>
      </c>
      <c r="K177" s="216" t="s">
        <v>137</v>
      </c>
      <c r="L177" s="72"/>
      <c r="M177" s="221" t="s">
        <v>21</v>
      </c>
      <c r="N177" s="222" t="s">
        <v>42</v>
      </c>
      <c r="O177" s="47"/>
      <c r="P177" s="223">
        <f>O177*H177</f>
        <v>0</v>
      </c>
      <c r="Q177" s="223">
        <v>0.00024000000000000001</v>
      </c>
      <c r="R177" s="223">
        <f>Q177*H177</f>
        <v>0.0028800000000000002</v>
      </c>
      <c r="S177" s="223">
        <v>0</v>
      </c>
      <c r="T177" s="224">
        <f>S177*H177</f>
        <v>0</v>
      </c>
      <c r="AR177" s="24" t="s">
        <v>206</v>
      </c>
      <c r="AT177" s="24" t="s">
        <v>129</v>
      </c>
      <c r="AU177" s="24" t="s">
        <v>83</v>
      </c>
      <c r="AY177" s="24" t="s">
        <v>126</v>
      </c>
      <c r="BE177" s="225">
        <f>IF(N177="základní",J177,0)</f>
        <v>0</v>
      </c>
      <c r="BF177" s="225">
        <f>IF(N177="snížená",J177,0)</f>
        <v>0</v>
      </c>
      <c r="BG177" s="225">
        <f>IF(N177="zákl. přenesená",J177,0)</f>
        <v>0</v>
      </c>
      <c r="BH177" s="225">
        <f>IF(N177="sníž. přenesená",J177,0)</f>
        <v>0</v>
      </c>
      <c r="BI177" s="225">
        <f>IF(N177="nulová",J177,0)</f>
        <v>0</v>
      </c>
      <c r="BJ177" s="24" t="s">
        <v>76</v>
      </c>
      <c r="BK177" s="225">
        <f>ROUND(I177*H177,2)</f>
        <v>0</v>
      </c>
      <c r="BL177" s="24" t="s">
        <v>206</v>
      </c>
      <c r="BM177" s="24" t="s">
        <v>322</v>
      </c>
    </row>
    <row r="178" s="1" customFormat="1" ht="25.5" customHeight="1">
      <c r="B178" s="46"/>
      <c r="C178" s="214" t="s">
        <v>323</v>
      </c>
      <c r="D178" s="214" t="s">
        <v>129</v>
      </c>
      <c r="E178" s="215" t="s">
        <v>324</v>
      </c>
      <c r="F178" s="216" t="s">
        <v>325</v>
      </c>
      <c r="G178" s="217" t="s">
        <v>301</v>
      </c>
      <c r="H178" s="261"/>
      <c r="I178" s="219"/>
      <c r="J178" s="220">
        <f>ROUND(I178*H178,2)</f>
        <v>0</v>
      </c>
      <c r="K178" s="216" t="s">
        <v>137</v>
      </c>
      <c r="L178" s="72"/>
      <c r="M178" s="221" t="s">
        <v>21</v>
      </c>
      <c r="N178" s="222" t="s">
        <v>42</v>
      </c>
      <c r="O178" s="47"/>
      <c r="P178" s="223">
        <f>O178*H178</f>
        <v>0</v>
      </c>
      <c r="Q178" s="223">
        <v>0</v>
      </c>
      <c r="R178" s="223">
        <f>Q178*H178</f>
        <v>0</v>
      </c>
      <c r="S178" s="223">
        <v>0</v>
      </c>
      <c r="T178" s="224">
        <f>S178*H178</f>
        <v>0</v>
      </c>
      <c r="AR178" s="24" t="s">
        <v>206</v>
      </c>
      <c r="AT178" s="24" t="s">
        <v>129</v>
      </c>
      <c r="AU178" s="24" t="s">
        <v>83</v>
      </c>
      <c r="AY178" s="24" t="s">
        <v>126</v>
      </c>
      <c r="BE178" s="225">
        <f>IF(N178="základní",J178,0)</f>
        <v>0</v>
      </c>
      <c r="BF178" s="225">
        <f>IF(N178="snížená",J178,0)</f>
        <v>0</v>
      </c>
      <c r="BG178" s="225">
        <f>IF(N178="zákl. přenesená",J178,0)</f>
        <v>0</v>
      </c>
      <c r="BH178" s="225">
        <f>IF(N178="sníž. přenesená",J178,0)</f>
        <v>0</v>
      </c>
      <c r="BI178" s="225">
        <f>IF(N178="nulová",J178,0)</f>
        <v>0</v>
      </c>
      <c r="BJ178" s="24" t="s">
        <v>76</v>
      </c>
      <c r="BK178" s="225">
        <f>ROUND(I178*H178,2)</f>
        <v>0</v>
      </c>
      <c r="BL178" s="24" t="s">
        <v>206</v>
      </c>
      <c r="BM178" s="24" t="s">
        <v>326</v>
      </c>
    </row>
    <row r="179" s="1" customFormat="1">
      <c r="B179" s="46"/>
      <c r="C179" s="74"/>
      <c r="D179" s="226" t="s">
        <v>139</v>
      </c>
      <c r="E179" s="74"/>
      <c r="F179" s="227" t="s">
        <v>327</v>
      </c>
      <c r="G179" s="74"/>
      <c r="H179" s="74"/>
      <c r="I179" s="185"/>
      <c r="J179" s="74"/>
      <c r="K179" s="74"/>
      <c r="L179" s="72"/>
      <c r="M179" s="228"/>
      <c r="N179" s="47"/>
      <c r="O179" s="47"/>
      <c r="P179" s="47"/>
      <c r="Q179" s="47"/>
      <c r="R179" s="47"/>
      <c r="S179" s="47"/>
      <c r="T179" s="95"/>
      <c r="AT179" s="24" t="s">
        <v>139</v>
      </c>
      <c r="AU179" s="24" t="s">
        <v>83</v>
      </c>
    </row>
    <row r="180" s="10" customFormat="1" ht="29.88" customHeight="1">
      <c r="B180" s="198"/>
      <c r="C180" s="199"/>
      <c r="D180" s="200" t="s">
        <v>70</v>
      </c>
      <c r="E180" s="212" t="s">
        <v>328</v>
      </c>
      <c r="F180" s="212" t="s">
        <v>329</v>
      </c>
      <c r="G180" s="199"/>
      <c r="H180" s="199"/>
      <c r="I180" s="202"/>
      <c r="J180" s="213">
        <f>BK180</f>
        <v>0</v>
      </c>
      <c r="K180" s="199"/>
      <c r="L180" s="204"/>
      <c r="M180" s="205"/>
      <c r="N180" s="206"/>
      <c r="O180" s="206"/>
      <c r="P180" s="207">
        <f>SUM(P181:P193)</f>
        <v>0</v>
      </c>
      <c r="Q180" s="206"/>
      <c r="R180" s="207">
        <f>SUM(R181:R193)</f>
        <v>0.96384000000000003</v>
      </c>
      <c r="S180" s="206"/>
      <c r="T180" s="208">
        <f>SUM(T181:T193)</f>
        <v>0.25914000000000004</v>
      </c>
      <c r="AR180" s="209" t="s">
        <v>83</v>
      </c>
      <c r="AT180" s="210" t="s">
        <v>70</v>
      </c>
      <c r="AU180" s="210" t="s">
        <v>76</v>
      </c>
      <c r="AY180" s="209" t="s">
        <v>126</v>
      </c>
      <c r="BK180" s="211">
        <f>SUM(BK181:BK193)</f>
        <v>0</v>
      </c>
    </row>
    <row r="181" s="1" customFormat="1" ht="25.5" customHeight="1">
      <c r="B181" s="46"/>
      <c r="C181" s="214" t="s">
        <v>330</v>
      </c>
      <c r="D181" s="214" t="s">
        <v>129</v>
      </c>
      <c r="E181" s="215" t="s">
        <v>331</v>
      </c>
      <c r="F181" s="216" t="s">
        <v>332</v>
      </c>
      <c r="G181" s="217" t="s">
        <v>201</v>
      </c>
      <c r="H181" s="218">
        <v>12</v>
      </c>
      <c r="I181" s="219"/>
      <c r="J181" s="220">
        <f>ROUND(I181*H181,2)</f>
        <v>0</v>
      </c>
      <c r="K181" s="216" t="s">
        <v>21</v>
      </c>
      <c r="L181" s="72"/>
      <c r="M181" s="221" t="s">
        <v>21</v>
      </c>
      <c r="N181" s="222" t="s">
        <v>42</v>
      </c>
      <c r="O181" s="47"/>
      <c r="P181" s="223">
        <f>O181*H181</f>
        <v>0</v>
      </c>
      <c r="Q181" s="223">
        <v>0</v>
      </c>
      <c r="R181" s="223">
        <f>Q181*H181</f>
        <v>0</v>
      </c>
      <c r="S181" s="223">
        <v>0</v>
      </c>
      <c r="T181" s="224">
        <f>S181*H181</f>
        <v>0</v>
      </c>
      <c r="AR181" s="24" t="s">
        <v>206</v>
      </c>
      <c r="AT181" s="24" t="s">
        <v>129</v>
      </c>
      <c r="AU181" s="24" t="s">
        <v>83</v>
      </c>
      <c r="AY181" s="24" t="s">
        <v>126</v>
      </c>
      <c r="BE181" s="225">
        <f>IF(N181="základní",J181,0)</f>
        <v>0</v>
      </c>
      <c r="BF181" s="225">
        <f>IF(N181="snížená",J181,0)</f>
        <v>0</v>
      </c>
      <c r="BG181" s="225">
        <f>IF(N181="zákl. přenesená",J181,0)</f>
        <v>0</v>
      </c>
      <c r="BH181" s="225">
        <f>IF(N181="sníž. přenesená",J181,0)</f>
        <v>0</v>
      </c>
      <c r="BI181" s="225">
        <f>IF(N181="nulová",J181,0)</f>
        <v>0</v>
      </c>
      <c r="BJ181" s="24" t="s">
        <v>76</v>
      </c>
      <c r="BK181" s="225">
        <f>ROUND(I181*H181,2)</f>
        <v>0</v>
      </c>
      <c r="BL181" s="24" t="s">
        <v>206</v>
      </c>
      <c r="BM181" s="24" t="s">
        <v>333</v>
      </c>
    </row>
    <row r="182" s="1" customFormat="1">
      <c r="B182" s="46"/>
      <c r="C182" s="74"/>
      <c r="D182" s="226" t="s">
        <v>139</v>
      </c>
      <c r="E182" s="74"/>
      <c r="F182" s="227" t="s">
        <v>334</v>
      </c>
      <c r="G182" s="74"/>
      <c r="H182" s="74"/>
      <c r="I182" s="185"/>
      <c r="J182" s="74"/>
      <c r="K182" s="74"/>
      <c r="L182" s="72"/>
      <c r="M182" s="228"/>
      <c r="N182" s="47"/>
      <c r="O182" s="47"/>
      <c r="P182" s="47"/>
      <c r="Q182" s="47"/>
      <c r="R182" s="47"/>
      <c r="S182" s="47"/>
      <c r="T182" s="95"/>
      <c r="AT182" s="24" t="s">
        <v>139</v>
      </c>
      <c r="AU182" s="24" t="s">
        <v>83</v>
      </c>
    </row>
    <row r="183" s="1" customFormat="1" ht="16.5" customHeight="1">
      <c r="B183" s="46"/>
      <c r="C183" s="214" t="s">
        <v>335</v>
      </c>
      <c r="D183" s="214" t="s">
        <v>129</v>
      </c>
      <c r="E183" s="215" t="s">
        <v>336</v>
      </c>
      <c r="F183" s="216" t="s">
        <v>337</v>
      </c>
      <c r="G183" s="217" t="s">
        <v>201</v>
      </c>
      <c r="H183" s="218">
        <v>10</v>
      </c>
      <c r="I183" s="219"/>
      <c r="J183" s="220">
        <f>ROUND(I183*H183,2)</f>
        <v>0</v>
      </c>
      <c r="K183" s="216" t="s">
        <v>21</v>
      </c>
      <c r="L183" s="72"/>
      <c r="M183" s="221" t="s">
        <v>21</v>
      </c>
      <c r="N183" s="222" t="s">
        <v>42</v>
      </c>
      <c r="O183" s="47"/>
      <c r="P183" s="223">
        <f>O183*H183</f>
        <v>0</v>
      </c>
      <c r="Q183" s="223">
        <v>0</v>
      </c>
      <c r="R183" s="223">
        <f>Q183*H183</f>
        <v>0</v>
      </c>
      <c r="S183" s="223">
        <v>0.023800000000000002</v>
      </c>
      <c r="T183" s="224">
        <f>S183*H183</f>
        <v>0.23800000000000002</v>
      </c>
      <c r="AR183" s="24" t="s">
        <v>206</v>
      </c>
      <c r="AT183" s="24" t="s">
        <v>129</v>
      </c>
      <c r="AU183" s="24" t="s">
        <v>83</v>
      </c>
      <c r="AY183" s="24" t="s">
        <v>126</v>
      </c>
      <c r="BE183" s="225">
        <f>IF(N183="základní",J183,0)</f>
        <v>0</v>
      </c>
      <c r="BF183" s="225">
        <f>IF(N183="snížená",J183,0)</f>
        <v>0</v>
      </c>
      <c r="BG183" s="225">
        <f>IF(N183="zákl. přenesená",J183,0)</f>
        <v>0</v>
      </c>
      <c r="BH183" s="225">
        <f>IF(N183="sníž. přenesená",J183,0)</f>
        <v>0</v>
      </c>
      <c r="BI183" s="225">
        <f>IF(N183="nulová",J183,0)</f>
        <v>0</v>
      </c>
      <c r="BJ183" s="24" t="s">
        <v>76</v>
      </c>
      <c r="BK183" s="225">
        <f>ROUND(I183*H183,2)</f>
        <v>0</v>
      </c>
      <c r="BL183" s="24" t="s">
        <v>206</v>
      </c>
      <c r="BM183" s="24" t="s">
        <v>338</v>
      </c>
    </row>
    <row r="184" s="1" customFormat="1" ht="16.5" customHeight="1">
      <c r="B184" s="46"/>
      <c r="C184" s="214" t="s">
        <v>339</v>
      </c>
      <c r="D184" s="214" t="s">
        <v>129</v>
      </c>
      <c r="E184" s="215" t="s">
        <v>340</v>
      </c>
      <c r="F184" s="216" t="s">
        <v>341</v>
      </c>
      <c r="G184" s="217" t="s">
        <v>132</v>
      </c>
      <c r="H184" s="218">
        <v>2</v>
      </c>
      <c r="I184" s="219"/>
      <c r="J184" s="220">
        <f>ROUND(I184*H184,2)</f>
        <v>0</v>
      </c>
      <c r="K184" s="216" t="s">
        <v>21</v>
      </c>
      <c r="L184" s="72"/>
      <c r="M184" s="221" t="s">
        <v>21</v>
      </c>
      <c r="N184" s="222" t="s">
        <v>42</v>
      </c>
      <c r="O184" s="47"/>
      <c r="P184" s="223">
        <f>O184*H184</f>
        <v>0</v>
      </c>
      <c r="Q184" s="223">
        <v>0</v>
      </c>
      <c r="R184" s="223">
        <f>Q184*H184</f>
        <v>0</v>
      </c>
      <c r="S184" s="223">
        <v>0.01057</v>
      </c>
      <c r="T184" s="224">
        <f>S184*H184</f>
        <v>0.021139999999999999</v>
      </c>
      <c r="AR184" s="24" t="s">
        <v>206</v>
      </c>
      <c r="AT184" s="24" t="s">
        <v>129</v>
      </c>
      <c r="AU184" s="24" t="s">
        <v>83</v>
      </c>
      <c r="AY184" s="24" t="s">
        <v>126</v>
      </c>
      <c r="BE184" s="225">
        <f>IF(N184="základní",J184,0)</f>
        <v>0</v>
      </c>
      <c r="BF184" s="225">
        <f>IF(N184="snížená",J184,0)</f>
        <v>0</v>
      </c>
      <c r="BG184" s="225">
        <f>IF(N184="zákl. přenesená",J184,0)</f>
        <v>0</v>
      </c>
      <c r="BH184" s="225">
        <f>IF(N184="sníž. přenesená",J184,0)</f>
        <v>0</v>
      </c>
      <c r="BI184" s="225">
        <f>IF(N184="nulová",J184,0)</f>
        <v>0</v>
      </c>
      <c r="BJ184" s="24" t="s">
        <v>76</v>
      </c>
      <c r="BK184" s="225">
        <f>ROUND(I184*H184,2)</f>
        <v>0</v>
      </c>
      <c r="BL184" s="24" t="s">
        <v>206</v>
      </c>
      <c r="BM184" s="24" t="s">
        <v>342</v>
      </c>
    </row>
    <row r="185" s="1" customFormat="1" ht="38.25" customHeight="1">
      <c r="B185" s="46"/>
      <c r="C185" s="214" t="s">
        <v>343</v>
      </c>
      <c r="D185" s="214" t="s">
        <v>129</v>
      </c>
      <c r="E185" s="215" t="s">
        <v>344</v>
      </c>
      <c r="F185" s="216" t="s">
        <v>345</v>
      </c>
      <c r="G185" s="217" t="s">
        <v>201</v>
      </c>
      <c r="H185" s="218">
        <v>12</v>
      </c>
      <c r="I185" s="219"/>
      <c r="J185" s="220">
        <f>ROUND(I185*H185,2)</f>
        <v>0</v>
      </c>
      <c r="K185" s="216" t="s">
        <v>137</v>
      </c>
      <c r="L185" s="72"/>
      <c r="M185" s="221" t="s">
        <v>21</v>
      </c>
      <c r="N185" s="222" t="s">
        <v>42</v>
      </c>
      <c r="O185" s="47"/>
      <c r="P185" s="223">
        <f>O185*H185</f>
        <v>0</v>
      </c>
      <c r="Q185" s="223">
        <v>0.080320000000000003</v>
      </c>
      <c r="R185" s="223">
        <f>Q185*H185</f>
        <v>0.96384000000000003</v>
      </c>
      <c r="S185" s="223">
        <v>0</v>
      </c>
      <c r="T185" s="224">
        <f>S185*H185</f>
        <v>0</v>
      </c>
      <c r="AR185" s="24" t="s">
        <v>206</v>
      </c>
      <c r="AT185" s="24" t="s">
        <v>129</v>
      </c>
      <c r="AU185" s="24" t="s">
        <v>83</v>
      </c>
      <c r="AY185" s="24" t="s">
        <v>126</v>
      </c>
      <c r="BE185" s="225">
        <f>IF(N185="základní",J185,0)</f>
        <v>0</v>
      </c>
      <c r="BF185" s="225">
        <f>IF(N185="snížená",J185,0)</f>
        <v>0</v>
      </c>
      <c r="BG185" s="225">
        <f>IF(N185="zákl. přenesená",J185,0)</f>
        <v>0</v>
      </c>
      <c r="BH185" s="225">
        <f>IF(N185="sníž. přenesená",J185,0)</f>
        <v>0</v>
      </c>
      <c r="BI185" s="225">
        <f>IF(N185="nulová",J185,0)</f>
        <v>0</v>
      </c>
      <c r="BJ185" s="24" t="s">
        <v>76</v>
      </c>
      <c r="BK185" s="225">
        <f>ROUND(I185*H185,2)</f>
        <v>0</v>
      </c>
      <c r="BL185" s="24" t="s">
        <v>206</v>
      </c>
      <c r="BM185" s="24" t="s">
        <v>346</v>
      </c>
    </row>
    <row r="186" s="1" customFormat="1">
      <c r="B186" s="46"/>
      <c r="C186" s="74"/>
      <c r="D186" s="226" t="s">
        <v>139</v>
      </c>
      <c r="E186" s="74"/>
      <c r="F186" s="227" t="s">
        <v>347</v>
      </c>
      <c r="G186" s="74"/>
      <c r="H186" s="74"/>
      <c r="I186" s="185"/>
      <c r="J186" s="74"/>
      <c r="K186" s="74"/>
      <c r="L186" s="72"/>
      <c r="M186" s="228"/>
      <c r="N186" s="47"/>
      <c r="O186" s="47"/>
      <c r="P186" s="47"/>
      <c r="Q186" s="47"/>
      <c r="R186" s="47"/>
      <c r="S186" s="47"/>
      <c r="T186" s="95"/>
      <c r="AT186" s="24" t="s">
        <v>139</v>
      </c>
      <c r="AU186" s="24" t="s">
        <v>83</v>
      </c>
    </row>
    <row r="187" s="1" customFormat="1" ht="25.5" customHeight="1">
      <c r="B187" s="46"/>
      <c r="C187" s="214" t="s">
        <v>348</v>
      </c>
      <c r="D187" s="214" t="s">
        <v>129</v>
      </c>
      <c r="E187" s="215" t="s">
        <v>349</v>
      </c>
      <c r="F187" s="216" t="s">
        <v>350</v>
      </c>
      <c r="G187" s="217" t="s">
        <v>132</v>
      </c>
      <c r="H187" s="218">
        <v>10.08</v>
      </c>
      <c r="I187" s="219"/>
      <c r="J187" s="220">
        <f>ROUND(I187*H187,2)</f>
        <v>0</v>
      </c>
      <c r="K187" s="216" t="s">
        <v>137</v>
      </c>
      <c r="L187" s="72"/>
      <c r="M187" s="221" t="s">
        <v>21</v>
      </c>
      <c r="N187" s="222" t="s">
        <v>42</v>
      </c>
      <c r="O187" s="47"/>
      <c r="P187" s="223">
        <f>O187*H187</f>
        <v>0</v>
      </c>
      <c r="Q187" s="223">
        <v>0</v>
      </c>
      <c r="R187" s="223">
        <f>Q187*H187</f>
        <v>0</v>
      </c>
      <c r="S187" s="223">
        <v>0</v>
      </c>
      <c r="T187" s="224">
        <f>S187*H187</f>
        <v>0</v>
      </c>
      <c r="AR187" s="24" t="s">
        <v>206</v>
      </c>
      <c r="AT187" s="24" t="s">
        <v>129</v>
      </c>
      <c r="AU187" s="24" t="s">
        <v>83</v>
      </c>
      <c r="AY187" s="24" t="s">
        <v>126</v>
      </c>
      <c r="BE187" s="225">
        <f>IF(N187="základní",J187,0)</f>
        <v>0</v>
      </c>
      <c r="BF187" s="225">
        <f>IF(N187="snížená",J187,0)</f>
        <v>0</v>
      </c>
      <c r="BG187" s="225">
        <f>IF(N187="zákl. přenesená",J187,0)</f>
        <v>0</v>
      </c>
      <c r="BH187" s="225">
        <f>IF(N187="sníž. přenesená",J187,0)</f>
        <v>0</v>
      </c>
      <c r="BI187" s="225">
        <f>IF(N187="nulová",J187,0)</f>
        <v>0</v>
      </c>
      <c r="BJ187" s="24" t="s">
        <v>76</v>
      </c>
      <c r="BK187" s="225">
        <f>ROUND(I187*H187,2)</f>
        <v>0</v>
      </c>
      <c r="BL187" s="24" t="s">
        <v>206</v>
      </c>
      <c r="BM187" s="24" t="s">
        <v>351</v>
      </c>
    </row>
    <row r="188" s="1" customFormat="1">
      <c r="B188" s="46"/>
      <c r="C188" s="74"/>
      <c r="D188" s="226" t="s">
        <v>139</v>
      </c>
      <c r="E188" s="74"/>
      <c r="F188" s="227" t="s">
        <v>352</v>
      </c>
      <c r="G188" s="74"/>
      <c r="H188" s="74"/>
      <c r="I188" s="185"/>
      <c r="J188" s="74"/>
      <c r="K188" s="74"/>
      <c r="L188" s="72"/>
      <c r="M188" s="228"/>
      <c r="N188" s="47"/>
      <c r="O188" s="47"/>
      <c r="P188" s="47"/>
      <c r="Q188" s="47"/>
      <c r="R188" s="47"/>
      <c r="S188" s="47"/>
      <c r="T188" s="95"/>
      <c r="AT188" s="24" t="s">
        <v>139</v>
      </c>
      <c r="AU188" s="24" t="s">
        <v>83</v>
      </c>
    </row>
    <row r="189" s="12" customFormat="1">
      <c r="B189" s="239"/>
      <c r="C189" s="240"/>
      <c r="D189" s="226" t="s">
        <v>151</v>
      </c>
      <c r="E189" s="241" t="s">
        <v>21</v>
      </c>
      <c r="F189" s="242" t="s">
        <v>353</v>
      </c>
      <c r="G189" s="240"/>
      <c r="H189" s="243">
        <v>10.08</v>
      </c>
      <c r="I189" s="244"/>
      <c r="J189" s="240"/>
      <c r="K189" s="240"/>
      <c r="L189" s="245"/>
      <c r="M189" s="246"/>
      <c r="N189" s="247"/>
      <c r="O189" s="247"/>
      <c r="P189" s="247"/>
      <c r="Q189" s="247"/>
      <c r="R189" s="247"/>
      <c r="S189" s="247"/>
      <c r="T189" s="248"/>
      <c r="AT189" s="249" t="s">
        <v>151</v>
      </c>
      <c r="AU189" s="249" t="s">
        <v>83</v>
      </c>
      <c r="AV189" s="12" t="s">
        <v>83</v>
      </c>
      <c r="AW189" s="12" t="s">
        <v>35</v>
      </c>
      <c r="AX189" s="12" t="s">
        <v>76</v>
      </c>
      <c r="AY189" s="249" t="s">
        <v>126</v>
      </c>
    </row>
    <row r="190" s="1" customFormat="1" ht="16.5" customHeight="1">
      <c r="B190" s="46"/>
      <c r="C190" s="214" t="s">
        <v>354</v>
      </c>
      <c r="D190" s="214" t="s">
        <v>129</v>
      </c>
      <c r="E190" s="215" t="s">
        <v>355</v>
      </c>
      <c r="F190" s="216" t="s">
        <v>356</v>
      </c>
      <c r="G190" s="217" t="s">
        <v>201</v>
      </c>
      <c r="H190" s="218">
        <v>12</v>
      </c>
      <c r="I190" s="219"/>
      <c r="J190" s="220">
        <f>ROUND(I190*H190,2)</f>
        <v>0</v>
      </c>
      <c r="K190" s="216" t="s">
        <v>137</v>
      </c>
      <c r="L190" s="72"/>
      <c r="M190" s="221" t="s">
        <v>21</v>
      </c>
      <c r="N190" s="222" t="s">
        <v>42</v>
      </c>
      <c r="O190" s="47"/>
      <c r="P190" s="223">
        <f>O190*H190</f>
        <v>0</v>
      </c>
      <c r="Q190" s="223">
        <v>0</v>
      </c>
      <c r="R190" s="223">
        <f>Q190*H190</f>
        <v>0</v>
      </c>
      <c r="S190" s="223">
        <v>0</v>
      </c>
      <c r="T190" s="224">
        <f>S190*H190</f>
        <v>0</v>
      </c>
      <c r="AR190" s="24" t="s">
        <v>206</v>
      </c>
      <c r="AT190" s="24" t="s">
        <v>129</v>
      </c>
      <c r="AU190" s="24" t="s">
        <v>83</v>
      </c>
      <c r="AY190" s="24" t="s">
        <v>126</v>
      </c>
      <c r="BE190" s="225">
        <f>IF(N190="základní",J190,0)</f>
        <v>0</v>
      </c>
      <c r="BF190" s="225">
        <f>IF(N190="snížená",J190,0)</f>
        <v>0</v>
      </c>
      <c r="BG190" s="225">
        <f>IF(N190="zákl. přenesená",J190,0)</f>
        <v>0</v>
      </c>
      <c r="BH190" s="225">
        <f>IF(N190="sníž. přenesená",J190,0)</f>
        <v>0</v>
      </c>
      <c r="BI190" s="225">
        <f>IF(N190="nulová",J190,0)</f>
        <v>0</v>
      </c>
      <c r="BJ190" s="24" t="s">
        <v>76</v>
      </c>
      <c r="BK190" s="225">
        <f>ROUND(I190*H190,2)</f>
        <v>0</v>
      </c>
      <c r="BL190" s="24" t="s">
        <v>206</v>
      </c>
      <c r="BM190" s="24" t="s">
        <v>357</v>
      </c>
    </row>
    <row r="191" s="1" customFormat="1">
      <c r="B191" s="46"/>
      <c r="C191" s="74"/>
      <c r="D191" s="226" t="s">
        <v>139</v>
      </c>
      <c r="E191" s="74"/>
      <c r="F191" s="227" t="s">
        <v>352</v>
      </c>
      <c r="G191" s="74"/>
      <c r="H191" s="74"/>
      <c r="I191" s="185"/>
      <c r="J191" s="74"/>
      <c r="K191" s="74"/>
      <c r="L191" s="72"/>
      <c r="M191" s="228"/>
      <c r="N191" s="47"/>
      <c r="O191" s="47"/>
      <c r="P191" s="47"/>
      <c r="Q191" s="47"/>
      <c r="R191" s="47"/>
      <c r="S191" s="47"/>
      <c r="T191" s="95"/>
      <c r="AT191" s="24" t="s">
        <v>139</v>
      </c>
      <c r="AU191" s="24" t="s">
        <v>83</v>
      </c>
    </row>
    <row r="192" s="1" customFormat="1" ht="25.5" customHeight="1">
      <c r="B192" s="46"/>
      <c r="C192" s="214" t="s">
        <v>358</v>
      </c>
      <c r="D192" s="214" t="s">
        <v>129</v>
      </c>
      <c r="E192" s="215" t="s">
        <v>359</v>
      </c>
      <c r="F192" s="216" t="s">
        <v>360</v>
      </c>
      <c r="G192" s="217" t="s">
        <v>301</v>
      </c>
      <c r="H192" s="261"/>
      <c r="I192" s="219"/>
      <c r="J192" s="220">
        <f>ROUND(I192*H192,2)</f>
        <v>0</v>
      </c>
      <c r="K192" s="216" t="s">
        <v>137</v>
      </c>
      <c r="L192" s="72"/>
      <c r="M192" s="221" t="s">
        <v>21</v>
      </c>
      <c r="N192" s="222" t="s">
        <v>42</v>
      </c>
      <c r="O192" s="47"/>
      <c r="P192" s="223">
        <f>O192*H192</f>
        <v>0</v>
      </c>
      <c r="Q192" s="223">
        <v>0</v>
      </c>
      <c r="R192" s="223">
        <f>Q192*H192</f>
        <v>0</v>
      </c>
      <c r="S192" s="223">
        <v>0</v>
      </c>
      <c r="T192" s="224">
        <f>S192*H192</f>
        <v>0</v>
      </c>
      <c r="AR192" s="24" t="s">
        <v>206</v>
      </c>
      <c r="AT192" s="24" t="s">
        <v>129</v>
      </c>
      <c r="AU192" s="24" t="s">
        <v>83</v>
      </c>
      <c r="AY192" s="24" t="s">
        <v>126</v>
      </c>
      <c r="BE192" s="225">
        <f>IF(N192="základní",J192,0)</f>
        <v>0</v>
      </c>
      <c r="BF192" s="225">
        <f>IF(N192="snížená",J192,0)</f>
        <v>0</v>
      </c>
      <c r="BG192" s="225">
        <f>IF(N192="zákl. přenesená",J192,0)</f>
        <v>0</v>
      </c>
      <c r="BH192" s="225">
        <f>IF(N192="sníž. přenesená",J192,0)</f>
        <v>0</v>
      </c>
      <c r="BI192" s="225">
        <f>IF(N192="nulová",J192,0)</f>
        <v>0</v>
      </c>
      <c r="BJ192" s="24" t="s">
        <v>76</v>
      </c>
      <c r="BK192" s="225">
        <f>ROUND(I192*H192,2)</f>
        <v>0</v>
      </c>
      <c r="BL192" s="24" t="s">
        <v>206</v>
      </c>
      <c r="BM192" s="24" t="s">
        <v>361</v>
      </c>
    </row>
    <row r="193" s="1" customFormat="1">
      <c r="B193" s="46"/>
      <c r="C193" s="74"/>
      <c r="D193" s="226" t="s">
        <v>139</v>
      </c>
      <c r="E193" s="74"/>
      <c r="F193" s="227" t="s">
        <v>362</v>
      </c>
      <c r="G193" s="74"/>
      <c r="H193" s="74"/>
      <c r="I193" s="185"/>
      <c r="J193" s="74"/>
      <c r="K193" s="74"/>
      <c r="L193" s="72"/>
      <c r="M193" s="228"/>
      <c r="N193" s="47"/>
      <c r="O193" s="47"/>
      <c r="P193" s="47"/>
      <c r="Q193" s="47"/>
      <c r="R193" s="47"/>
      <c r="S193" s="47"/>
      <c r="T193" s="95"/>
      <c r="AT193" s="24" t="s">
        <v>139</v>
      </c>
      <c r="AU193" s="24" t="s">
        <v>83</v>
      </c>
    </row>
    <row r="194" s="10" customFormat="1" ht="29.88" customHeight="1">
      <c r="B194" s="198"/>
      <c r="C194" s="199"/>
      <c r="D194" s="200" t="s">
        <v>70</v>
      </c>
      <c r="E194" s="212" t="s">
        <v>363</v>
      </c>
      <c r="F194" s="212" t="s">
        <v>364</v>
      </c>
      <c r="G194" s="199"/>
      <c r="H194" s="199"/>
      <c r="I194" s="202"/>
      <c r="J194" s="213">
        <f>BK194</f>
        <v>0</v>
      </c>
      <c r="K194" s="199"/>
      <c r="L194" s="204"/>
      <c r="M194" s="205"/>
      <c r="N194" s="206"/>
      <c r="O194" s="206"/>
      <c r="P194" s="207">
        <f>SUM(P195:P200)</f>
        <v>0</v>
      </c>
      <c r="Q194" s="206"/>
      <c r="R194" s="207">
        <f>SUM(R195:R200)</f>
        <v>0</v>
      </c>
      <c r="S194" s="206"/>
      <c r="T194" s="208">
        <f>SUM(T195:T200)</f>
        <v>0</v>
      </c>
      <c r="AR194" s="209" t="s">
        <v>83</v>
      </c>
      <c r="AT194" s="210" t="s">
        <v>70</v>
      </c>
      <c r="AU194" s="210" t="s">
        <v>76</v>
      </c>
      <c r="AY194" s="209" t="s">
        <v>126</v>
      </c>
      <c r="BK194" s="211">
        <f>SUM(BK195:BK200)</f>
        <v>0</v>
      </c>
    </row>
    <row r="195" s="1" customFormat="1" ht="16.5" customHeight="1">
      <c r="B195" s="46"/>
      <c r="C195" s="214" t="s">
        <v>365</v>
      </c>
      <c r="D195" s="214" t="s">
        <v>129</v>
      </c>
      <c r="E195" s="215" t="s">
        <v>366</v>
      </c>
      <c r="F195" s="216" t="s">
        <v>367</v>
      </c>
      <c r="G195" s="217" t="s">
        <v>201</v>
      </c>
      <c r="H195" s="218">
        <v>1</v>
      </c>
      <c r="I195" s="219"/>
      <c r="J195" s="220">
        <f>ROUND(I195*H195,2)</f>
        <v>0</v>
      </c>
      <c r="K195" s="216" t="s">
        <v>21</v>
      </c>
      <c r="L195" s="72"/>
      <c r="M195" s="221" t="s">
        <v>21</v>
      </c>
      <c r="N195" s="222" t="s">
        <v>42</v>
      </c>
      <c r="O195" s="47"/>
      <c r="P195" s="223">
        <f>O195*H195</f>
        <v>0</v>
      </c>
      <c r="Q195" s="223">
        <v>0</v>
      </c>
      <c r="R195" s="223">
        <f>Q195*H195</f>
        <v>0</v>
      </c>
      <c r="S195" s="223">
        <v>0</v>
      </c>
      <c r="T195" s="224">
        <f>S195*H195</f>
        <v>0</v>
      </c>
      <c r="AR195" s="24" t="s">
        <v>206</v>
      </c>
      <c r="AT195" s="24" t="s">
        <v>129</v>
      </c>
      <c r="AU195" s="24" t="s">
        <v>83</v>
      </c>
      <c r="AY195" s="24" t="s">
        <v>126</v>
      </c>
      <c r="BE195" s="225">
        <f>IF(N195="základní",J195,0)</f>
        <v>0</v>
      </c>
      <c r="BF195" s="225">
        <f>IF(N195="snížená",J195,0)</f>
        <v>0</v>
      </c>
      <c r="BG195" s="225">
        <f>IF(N195="zákl. přenesená",J195,0)</f>
        <v>0</v>
      </c>
      <c r="BH195" s="225">
        <f>IF(N195="sníž. přenesená",J195,0)</f>
        <v>0</v>
      </c>
      <c r="BI195" s="225">
        <f>IF(N195="nulová",J195,0)</f>
        <v>0</v>
      </c>
      <c r="BJ195" s="24" t="s">
        <v>76</v>
      </c>
      <c r="BK195" s="225">
        <f>ROUND(I195*H195,2)</f>
        <v>0</v>
      </c>
      <c r="BL195" s="24" t="s">
        <v>206</v>
      </c>
      <c r="BM195" s="24" t="s">
        <v>368</v>
      </c>
    </row>
    <row r="196" s="1" customFormat="1" ht="16.5" customHeight="1">
      <c r="B196" s="46"/>
      <c r="C196" s="214" t="s">
        <v>369</v>
      </c>
      <c r="D196" s="214" t="s">
        <v>129</v>
      </c>
      <c r="E196" s="215" t="s">
        <v>370</v>
      </c>
      <c r="F196" s="216" t="s">
        <v>371</v>
      </c>
      <c r="G196" s="217" t="s">
        <v>201</v>
      </c>
      <c r="H196" s="218">
        <v>1</v>
      </c>
      <c r="I196" s="219"/>
      <c r="J196" s="220">
        <f>ROUND(I196*H196,2)</f>
        <v>0</v>
      </c>
      <c r="K196" s="216" t="s">
        <v>21</v>
      </c>
      <c r="L196" s="72"/>
      <c r="M196" s="221" t="s">
        <v>21</v>
      </c>
      <c r="N196" s="222" t="s">
        <v>42</v>
      </c>
      <c r="O196" s="47"/>
      <c r="P196" s="223">
        <f>O196*H196</f>
        <v>0</v>
      </c>
      <c r="Q196" s="223">
        <v>0</v>
      </c>
      <c r="R196" s="223">
        <f>Q196*H196</f>
        <v>0</v>
      </c>
      <c r="S196" s="223">
        <v>0</v>
      </c>
      <c r="T196" s="224">
        <f>S196*H196</f>
        <v>0</v>
      </c>
      <c r="AR196" s="24" t="s">
        <v>206</v>
      </c>
      <c r="AT196" s="24" t="s">
        <v>129</v>
      </c>
      <c r="AU196" s="24" t="s">
        <v>83</v>
      </c>
      <c r="AY196" s="24" t="s">
        <v>126</v>
      </c>
      <c r="BE196" s="225">
        <f>IF(N196="základní",J196,0)</f>
        <v>0</v>
      </c>
      <c r="BF196" s="225">
        <f>IF(N196="snížená",J196,0)</f>
        <v>0</v>
      </c>
      <c r="BG196" s="225">
        <f>IF(N196="zákl. přenesená",J196,0)</f>
        <v>0</v>
      </c>
      <c r="BH196" s="225">
        <f>IF(N196="sníž. přenesená",J196,0)</f>
        <v>0</v>
      </c>
      <c r="BI196" s="225">
        <f>IF(N196="nulová",J196,0)</f>
        <v>0</v>
      </c>
      <c r="BJ196" s="24" t="s">
        <v>76</v>
      </c>
      <c r="BK196" s="225">
        <f>ROUND(I196*H196,2)</f>
        <v>0</v>
      </c>
      <c r="BL196" s="24" t="s">
        <v>206</v>
      </c>
      <c r="BM196" s="24" t="s">
        <v>372</v>
      </c>
    </row>
    <row r="197" s="1" customFormat="1" ht="16.5" customHeight="1">
      <c r="B197" s="46"/>
      <c r="C197" s="214" t="s">
        <v>373</v>
      </c>
      <c r="D197" s="214" t="s">
        <v>129</v>
      </c>
      <c r="E197" s="215" t="s">
        <v>374</v>
      </c>
      <c r="F197" s="216" t="s">
        <v>375</v>
      </c>
      <c r="G197" s="217" t="s">
        <v>201</v>
      </c>
      <c r="H197" s="218">
        <v>1</v>
      </c>
      <c r="I197" s="219"/>
      <c r="J197" s="220">
        <f>ROUND(I197*H197,2)</f>
        <v>0</v>
      </c>
      <c r="K197" s="216" t="s">
        <v>21</v>
      </c>
      <c r="L197" s="72"/>
      <c r="M197" s="221" t="s">
        <v>21</v>
      </c>
      <c r="N197" s="222" t="s">
        <v>42</v>
      </c>
      <c r="O197" s="47"/>
      <c r="P197" s="223">
        <f>O197*H197</f>
        <v>0</v>
      </c>
      <c r="Q197" s="223">
        <v>0</v>
      </c>
      <c r="R197" s="223">
        <f>Q197*H197</f>
        <v>0</v>
      </c>
      <c r="S197" s="223">
        <v>0</v>
      </c>
      <c r="T197" s="224">
        <f>S197*H197</f>
        <v>0</v>
      </c>
      <c r="AR197" s="24" t="s">
        <v>206</v>
      </c>
      <c r="AT197" s="24" t="s">
        <v>129</v>
      </c>
      <c r="AU197" s="24" t="s">
        <v>83</v>
      </c>
      <c r="AY197" s="24" t="s">
        <v>126</v>
      </c>
      <c r="BE197" s="225">
        <f>IF(N197="základní",J197,0)</f>
        <v>0</v>
      </c>
      <c r="BF197" s="225">
        <f>IF(N197="snížená",J197,0)</f>
        <v>0</v>
      </c>
      <c r="BG197" s="225">
        <f>IF(N197="zákl. přenesená",J197,0)</f>
        <v>0</v>
      </c>
      <c r="BH197" s="225">
        <f>IF(N197="sníž. přenesená",J197,0)</f>
        <v>0</v>
      </c>
      <c r="BI197" s="225">
        <f>IF(N197="nulová",J197,0)</f>
        <v>0</v>
      </c>
      <c r="BJ197" s="24" t="s">
        <v>76</v>
      </c>
      <c r="BK197" s="225">
        <f>ROUND(I197*H197,2)</f>
        <v>0</v>
      </c>
      <c r="BL197" s="24" t="s">
        <v>206</v>
      </c>
      <c r="BM197" s="24" t="s">
        <v>376</v>
      </c>
    </row>
    <row r="198" s="1" customFormat="1" ht="16.5" customHeight="1">
      <c r="B198" s="46"/>
      <c r="C198" s="214" t="s">
        <v>377</v>
      </c>
      <c r="D198" s="214" t="s">
        <v>129</v>
      </c>
      <c r="E198" s="215" t="s">
        <v>378</v>
      </c>
      <c r="F198" s="216" t="s">
        <v>379</v>
      </c>
      <c r="G198" s="217" t="s">
        <v>201</v>
      </c>
      <c r="H198" s="218">
        <v>1</v>
      </c>
      <c r="I198" s="219"/>
      <c r="J198" s="220">
        <f>ROUND(I198*H198,2)</f>
        <v>0</v>
      </c>
      <c r="K198" s="216" t="s">
        <v>21</v>
      </c>
      <c r="L198" s="72"/>
      <c r="M198" s="221" t="s">
        <v>21</v>
      </c>
      <c r="N198" s="222" t="s">
        <v>42</v>
      </c>
      <c r="O198" s="47"/>
      <c r="P198" s="223">
        <f>O198*H198</f>
        <v>0</v>
      </c>
      <c r="Q198" s="223">
        <v>0</v>
      </c>
      <c r="R198" s="223">
        <f>Q198*H198</f>
        <v>0</v>
      </c>
      <c r="S198" s="223">
        <v>0</v>
      </c>
      <c r="T198" s="224">
        <f>S198*H198</f>
        <v>0</v>
      </c>
      <c r="AR198" s="24" t="s">
        <v>206</v>
      </c>
      <c r="AT198" s="24" t="s">
        <v>129</v>
      </c>
      <c r="AU198" s="24" t="s">
        <v>83</v>
      </c>
      <c r="AY198" s="24" t="s">
        <v>126</v>
      </c>
      <c r="BE198" s="225">
        <f>IF(N198="základní",J198,0)</f>
        <v>0</v>
      </c>
      <c r="BF198" s="225">
        <f>IF(N198="snížená",J198,0)</f>
        <v>0</v>
      </c>
      <c r="BG198" s="225">
        <f>IF(N198="zákl. přenesená",J198,0)</f>
        <v>0</v>
      </c>
      <c r="BH198" s="225">
        <f>IF(N198="sníž. přenesená",J198,0)</f>
        <v>0</v>
      </c>
      <c r="BI198" s="225">
        <f>IF(N198="nulová",J198,0)</f>
        <v>0</v>
      </c>
      <c r="BJ198" s="24" t="s">
        <v>76</v>
      </c>
      <c r="BK198" s="225">
        <f>ROUND(I198*H198,2)</f>
        <v>0</v>
      </c>
      <c r="BL198" s="24" t="s">
        <v>206</v>
      </c>
      <c r="BM198" s="24" t="s">
        <v>380</v>
      </c>
    </row>
    <row r="199" s="1" customFormat="1" ht="25.5" customHeight="1">
      <c r="B199" s="46"/>
      <c r="C199" s="214" t="s">
        <v>381</v>
      </c>
      <c r="D199" s="214" t="s">
        <v>129</v>
      </c>
      <c r="E199" s="215" t="s">
        <v>382</v>
      </c>
      <c r="F199" s="216" t="s">
        <v>383</v>
      </c>
      <c r="G199" s="217" t="s">
        <v>301</v>
      </c>
      <c r="H199" s="261"/>
      <c r="I199" s="219"/>
      <c r="J199" s="220">
        <f>ROUND(I199*H199,2)</f>
        <v>0</v>
      </c>
      <c r="K199" s="216" t="s">
        <v>137</v>
      </c>
      <c r="L199" s="72"/>
      <c r="M199" s="221" t="s">
        <v>21</v>
      </c>
      <c r="N199" s="222" t="s">
        <v>42</v>
      </c>
      <c r="O199" s="47"/>
      <c r="P199" s="223">
        <f>O199*H199</f>
        <v>0</v>
      </c>
      <c r="Q199" s="223">
        <v>0</v>
      </c>
      <c r="R199" s="223">
        <f>Q199*H199</f>
        <v>0</v>
      </c>
      <c r="S199" s="223">
        <v>0</v>
      </c>
      <c r="T199" s="224">
        <f>S199*H199</f>
        <v>0</v>
      </c>
      <c r="AR199" s="24" t="s">
        <v>206</v>
      </c>
      <c r="AT199" s="24" t="s">
        <v>129</v>
      </c>
      <c r="AU199" s="24" t="s">
        <v>83</v>
      </c>
      <c r="AY199" s="24" t="s">
        <v>126</v>
      </c>
      <c r="BE199" s="225">
        <f>IF(N199="základní",J199,0)</f>
        <v>0</v>
      </c>
      <c r="BF199" s="225">
        <f>IF(N199="snížená",J199,0)</f>
        <v>0</v>
      </c>
      <c r="BG199" s="225">
        <f>IF(N199="zákl. přenesená",J199,0)</f>
        <v>0</v>
      </c>
      <c r="BH199" s="225">
        <f>IF(N199="sníž. přenesená",J199,0)</f>
        <v>0</v>
      </c>
      <c r="BI199" s="225">
        <f>IF(N199="nulová",J199,0)</f>
        <v>0</v>
      </c>
      <c r="BJ199" s="24" t="s">
        <v>76</v>
      </c>
      <c r="BK199" s="225">
        <f>ROUND(I199*H199,2)</f>
        <v>0</v>
      </c>
      <c r="BL199" s="24" t="s">
        <v>206</v>
      </c>
      <c r="BM199" s="24" t="s">
        <v>384</v>
      </c>
    </row>
    <row r="200" s="1" customFormat="1">
      <c r="B200" s="46"/>
      <c r="C200" s="74"/>
      <c r="D200" s="226" t="s">
        <v>139</v>
      </c>
      <c r="E200" s="74"/>
      <c r="F200" s="227" t="s">
        <v>385</v>
      </c>
      <c r="G200" s="74"/>
      <c r="H200" s="74"/>
      <c r="I200" s="185"/>
      <c r="J200" s="74"/>
      <c r="K200" s="74"/>
      <c r="L200" s="72"/>
      <c r="M200" s="228"/>
      <c r="N200" s="47"/>
      <c r="O200" s="47"/>
      <c r="P200" s="47"/>
      <c r="Q200" s="47"/>
      <c r="R200" s="47"/>
      <c r="S200" s="47"/>
      <c r="T200" s="95"/>
      <c r="AT200" s="24" t="s">
        <v>139</v>
      </c>
      <c r="AU200" s="24" t="s">
        <v>83</v>
      </c>
    </row>
    <row r="201" s="10" customFormat="1" ht="29.88" customHeight="1">
      <c r="B201" s="198"/>
      <c r="C201" s="199"/>
      <c r="D201" s="200" t="s">
        <v>70</v>
      </c>
      <c r="E201" s="212" t="s">
        <v>386</v>
      </c>
      <c r="F201" s="212" t="s">
        <v>387</v>
      </c>
      <c r="G201" s="199"/>
      <c r="H201" s="199"/>
      <c r="I201" s="202"/>
      <c r="J201" s="213">
        <f>BK201</f>
        <v>0</v>
      </c>
      <c r="K201" s="199"/>
      <c r="L201" s="204"/>
      <c r="M201" s="205"/>
      <c r="N201" s="206"/>
      <c r="O201" s="206"/>
      <c r="P201" s="207">
        <f>SUM(P202:P206)</f>
        <v>0</v>
      </c>
      <c r="Q201" s="206"/>
      <c r="R201" s="207">
        <f>SUM(R202:R206)</f>
        <v>0.066000000000000003</v>
      </c>
      <c r="S201" s="206"/>
      <c r="T201" s="208">
        <f>SUM(T202:T206)</f>
        <v>0.0090000000000000011</v>
      </c>
      <c r="AR201" s="209" t="s">
        <v>83</v>
      </c>
      <c r="AT201" s="210" t="s">
        <v>70</v>
      </c>
      <c r="AU201" s="210" t="s">
        <v>76</v>
      </c>
      <c r="AY201" s="209" t="s">
        <v>126</v>
      </c>
      <c r="BK201" s="211">
        <f>SUM(BK202:BK206)</f>
        <v>0</v>
      </c>
    </row>
    <row r="202" s="1" customFormat="1" ht="25.5" customHeight="1">
      <c r="B202" s="46"/>
      <c r="C202" s="214" t="s">
        <v>388</v>
      </c>
      <c r="D202" s="214" t="s">
        <v>129</v>
      </c>
      <c r="E202" s="215" t="s">
        <v>389</v>
      </c>
      <c r="F202" s="216" t="s">
        <v>390</v>
      </c>
      <c r="G202" s="217" t="s">
        <v>201</v>
      </c>
      <c r="H202" s="218">
        <v>6</v>
      </c>
      <c r="I202" s="219"/>
      <c r="J202" s="220">
        <f>ROUND(I202*H202,2)</f>
        <v>0</v>
      </c>
      <c r="K202" s="216" t="s">
        <v>137</v>
      </c>
      <c r="L202" s="72"/>
      <c r="M202" s="221" t="s">
        <v>21</v>
      </c>
      <c r="N202" s="222" t="s">
        <v>42</v>
      </c>
      <c r="O202" s="47"/>
      <c r="P202" s="223">
        <f>O202*H202</f>
        <v>0</v>
      </c>
      <c r="Q202" s="223">
        <v>0</v>
      </c>
      <c r="R202" s="223">
        <f>Q202*H202</f>
        <v>0</v>
      </c>
      <c r="S202" s="223">
        <v>0.0015</v>
      </c>
      <c r="T202" s="224">
        <f>S202*H202</f>
        <v>0.0090000000000000011</v>
      </c>
      <c r="AR202" s="24" t="s">
        <v>206</v>
      </c>
      <c r="AT202" s="24" t="s">
        <v>129</v>
      </c>
      <c r="AU202" s="24" t="s">
        <v>83</v>
      </c>
      <c r="AY202" s="24" t="s">
        <v>126</v>
      </c>
      <c r="BE202" s="225">
        <f>IF(N202="základní",J202,0)</f>
        <v>0</v>
      </c>
      <c r="BF202" s="225">
        <f>IF(N202="snížená",J202,0)</f>
        <v>0</v>
      </c>
      <c r="BG202" s="225">
        <f>IF(N202="zákl. přenesená",J202,0)</f>
        <v>0</v>
      </c>
      <c r="BH202" s="225">
        <f>IF(N202="sníž. přenesená",J202,0)</f>
        <v>0</v>
      </c>
      <c r="BI202" s="225">
        <f>IF(N202="nulová",J202,0)</f>
        <v>0</v>
      </c>
      <c r="BJ202" s="24" t="s">
        <v>76</v>
      </c>
      <c r="BK202" s="225">
        <f>ROUND(I202*H202,2)</f>
        <v>0</v>
      </c>
      <c r="BL202" s="24" t="s">
        <v>206</v>
      </c>
      <c r="BM202" s="24" t="s">
        <v>391</v>
      </c>
    </row>
    <row r="203" s="1" customFormat="1" ht="25.5" customHeight="1">
      <c r="B203" s="46"/>
      <c r="C203" s="214" t="s">
        <v>392</v>
      </c>
      <c r="D203" s="214" t="s">
        <v>129</v>
      </c>
      <c r="E203" s="215" t="s">
        <v>393</v>
      </c>
      <c r="F203" s="216" t="s">
        <v>394</v>
      </c>
      <c r="G203" s="217" t="s">
        <v>201</v>
      </c>
      <c r="H203" s="218">
        <v>6</v>
      </c>
      <c r="I203" s="219"/>
      <c r="J203" s="220">
        <f>ROUND(I203*H203,2)</f>
        <v>0</v>
      </c>
      <c r="K203" s="216" t="s">
        <v>137</v>
      </c>
      <c r="L203" s="72"/>
      <c r="M203" s="221" t="s">
        <v>21</v>
      </c>
      <c r="N203" s="222" t="s">
        <v>42</v>
      </c>
      <c r="O203" s="47"/>
      <c r="P203" s="223">
        <f>O203*H203</f>
        <v>0</v>
      </c>
      <c r="Q203" s="223">
        <v>0</v>
      </c>
      <c r="R203" s="223">
        <f>Q203*H203</f>
        <v>0</v>
      </c>
      <c r="S203" s="223">
        <v>0</v>
      </c>
      <c r="T203" s="224">
        <f>S203*H203</f>
        <v>0</v>
      </c>
      <c r="AR203" s="24" t="s">
        <v>206</v>
      </c>
      <c r="AT203" s="24" t="s">
        <v>129</v>
      </c>
      <c r="AU203" s="24" t="s">
        <v>83</v>
      </c>
      <c r="AY203" s="24" t="s">
        <v>126</v>
      </c>
      <c r="BE203" s="225">
        <f>IF(N203="základní",J203,0)</f>
        <v>0</v>
      </c>
      <c r="BF203" s="225">
        <f>IF(N203="snížená",J203,0)</f>
        <v>0</v>
      </c>
      <c r="BG203" s="225">
        <f>IF(N203="zákl. přenesená",J203,0)</f>
        <v>0</v>
      </c>
      <c r="BH203" s="225">
        <f>IF(N203="sníž. přenesená",J203,0)</f>
        <v>0</v>
      </c>
      <c r="BI203" s="225">
        <f>IF(N203="nulová",J203,0)</f>
        <v>0</v>
      </c>
      <c r="BJ203" s="24" t="s">
        <v>76</v>
      </c>
      <c r="BK203" s="225">
        <f>ROUND(I203*H203,2)</f>
        <v>0</v>
      </c>
      <c r="BL203" s="24" t="s">
        <v>206</v>
      </c>
      <c r="BM203" s="24" t="s">
        <v>395</v>
      </c>
    </row>
    <row r="204" s="1" customFormat="1" ht="16.5" customHeight="1">
      <c r="B204" s="46"/>
      <c r="C204" s="262" t="s">
        <v>396</v>
      </c>
      <c r="D204" s="262" t="s">
        <v>397</v>
      </c>
      <c r="E204" s="263" t="s">
        <v>398</v>
      </c>
      <c r="F204" s="264" t="s">
        <v>399</v>
      </c>
      <c r="G204" s="265" t="s">
        <v>201</v>
      </c>
      <c r="H204" s="266">
        <v>6</v>
      </c>
      <c r="I204" s="267"/>
      <c r="J204" s="268">
        <f>ROUND(I204*H204,2)</f>
        <v>0</v>
      </c>
      <c r="K204" s="264" t="s">
        <v>137</v>
      </c>
      <c r="L204" s="269"/>
      <c r="M204" s="270" t="s">
        <v>21</v>
      </c>
      <c r="N204" s="271" t="s">
        <v>42</v>
      </c>
      <c r="O204" s="47"/>
      <c r="P204" s="223">
        <f>O204*H204</f>
        <v>0</v>
      </c>
      <c r="Q204" s="223">
        <v>0.010999999999999999</v>
      </c>
      <c r="R204" s="223">
        <f>Q204*H204</f>
        <v>0.066000000000000003</v>
      </c>
      <c r="S204" s="223">
        <v>0</v>
      </c>
      <c r="T204" s="224">
        <f>S204*H204</f>
        <v>0</v>
      </c>
      <c r="AR204" s="24" t="s">
        <v>293</v>
      </c>
      <c r="AT204" s="24" t="s">
        <v>397</v>
      </c>
      <c r="AU204" s="24" t="s">
        <v>83</v>
      </c>
      <c r="AY204" s="24" t="s">
        <v>126</v>
      </c>
      <c r="BE204" s="225">
        <f>IF(N204="základní",J204,0)</f>
        <v>0</v>
      </c>
      <c r="BF204" s="225">
        <f>IF(N204="snížená",J204,0)</f>
        <v>0</v>
      </c>
      <c r="BG204" s="225">
        <f>IF(N204="zákl. přenesená",J204,0)</f>
        <v>0</v>
      </c>
      <c r="BH204" s="225">
        <f>IF(N204="sníž. přenesená",J204,0)</f>
        <v>0</v>
      </c>
      <c r="BI204" s="225">
        <f>IF(N204="nulová",J204,0)</f>
        <v>0</v>
      </c>
      <c r="BJ204" s="24" t="s">
        <v>76</v>
      </c>
      <c r="BK204" s="225">
        <f>ROUND(I204*H204,2)</f>
        <v>0</v>
      </c>
      <c r="BL204" s="24" t="s">
        <v>206</v>
      </c>
      <c r="BM204" s="24" t="s">
        <v>400</v>
      </c>
    </row>
    <row r="205" s="1" customFormat="1" ht="25.5" customHeight="1">
      <c r="B205" s="46"/>
      <c r="C205" s="214" t="s">
        <v>401</v>
      </c>
      <c r="D205" s="214" t="s">
        <v>129</v>
      </c>
      <c r="E205" s="215" t="s">
        <v>402</v>
      </c>
      <c r="F205" s="216" t="s">
        <v>403</v>
      </c>
      <c r="G205" s="217" t="s">
        <v>301</v>
      </c>
      <c r="H205" s="261"/>
      <c r="I205" s="219"/>
      <c r="J205" s="220">
        <f>ROUND(I205*H205,2)</f>
        <v>0</v>
      </c>
      <c r="K205" s="216" t="s">
        <v>137</v>
      </c>
      <c r="L205" s="72"/>
      <c r="M205" s="221" t="s">
        <v>21</v>
      </c>
      <c r="N205" s="222" t="s">
        <v>42</v>
      </c>
      <c r="O205" s="47"/>
      <c r="P205" s="223">
        <f>O205*H205</f>
        <v>0</v>
      </c>
      <c r="Q205" s="223">
        <v>0</v>
      </c>
      <c r="R205" s="223">
        <f>Q205*H205</f>
        <v>0</v>
      </c>
      <c r="S205" s="223">
        <v>0</v>
      </c>
      <c r="T205" s="224">
        <f>S205*H205</f>
        <v>0</v>
      </c>
      <c r="AR205" s="24" t="s">
        <v>206</v>
      </c>
      <c r="AT205" s="24" t="s">
        <v>129</v>
      </c>
      <c r="AU205" s="24" t="s">
        <v>83</v>
      </c>
      <c r="AY205" s="24" t="s">
        <v>126</v>
      </c>
      <c r="BE205" s="225">
        <f>IF(N205="základní",J205,0)</f>
        <v>0</v>
      </c>
      <c r="BF205" s="225">
        <f>IF(N205="snížená",J205,0)</f>
        <v>0</v>
      </c>
      <c r="BG205" s="225">
        <f>IF(N205="zákl. přenesená",J205,0)</f>
        <v>0</v>
      </c>
      <c r="BH205" s="225">
        <f>IF(N205="sníž. přenesená",J205,0)</f>
        <v>0</v>
      </c>
      <c r="BI205" s="225">
        <f>IF(N205="nulová",J205,0)</f>
        <v>0</v>
      </c>
      <c r="BJ205" s="24" t="s">
        <v>76</v>
      </c>
      <c r="BK205" s="225">
        <f>ROUND(I205*H205,2)</f>
        <v>0</v>
      </c>
      <c r="BL205" s="24" t="s">
        <v>206</v>
      </c>
      <c r="BM205" s="24" t="s">
        <v>404</v>
      </c>
    </row>
    <row r="206" s="1" customFormat="1">
      <c r="B206" s="46"/>
      <c r="C206" s="74"/>
      <c r="D206" s="226" t="s">
        <v>139</v>
      </c>
      <c r="E206" s="74"/>
      <c r="F206" s="227" t="s">
        <v>405</v>
      </c>
      <c r="G206" s="74"/>
      <c r="H206" s="74"/>
      <c r="I206" s="185"/>
      <c r="J206" s="74"/>
      <c r="K206" s="74"/>
      <c r="L206" s="72"/>
      <c r="M206" s="228"/>
      <c r="N206" s="47"/>
      <c r="O206" s="47"/>
      <c r="P206" s="47"/>
      <c r="Q206" s="47"/>
      <c r="R206" s="47"/>
      <c r="S206" s="47"/>
      <c r="T206" s="95"/>
      <c r="AT206" s="24" t="s">
        <v>139</v>
      </c>
      <c r="AU206" s="24" t="s">
        <v>83</v>
      </c>
    </row>
    <row r="207" s="10" customFormat="1" ht="29.88" customHeight="1">
      <c r="B207" s="198"/>
      <c r="C207" s="199"/>
      <c r="D207" s="200" t="s">
        <v>70</v>
      </c>
      <c r="E207" s="212" t="s">
        <v>406</v>
      </c>
      <c r="F207" s="212" t="s">
        <v>407</v>
      </c>
      <c r="G207" s="199"/>
      <c r="H207" s="199"/>
      <c r="I207" s="202"/>
      <c r="J207" s="213">
        <f>BK207</f>
        <v>0</v>
      </c>
      <c r="K207" s="199"/>
      <c r="L207" s="204"/>
      <c r="M207" s="205"/>
      <c r="N207" s="206"/>
      <c r="O207" s="206"/>
      <c r="P207" s="207">
        <f>SUM(P208:P216)</f>
        <v>0</v>
      </c>
      <c r="Q207" s="206"/>
      <c r="R207" s="207">
        <f>SUM(R208:R216)</f>
        <v>1.6537491</v>
      </c>
      <c r="S207" s="206"/>
      <c r="T207" s="208">
        <f>SUM(T208:T216)</f>
        <v>1.6537491</v>
      </c>
      <c r="AR207" s="209" t="s">
        <v>83</v>
      </c>
      <c r="AT207" s="210" t="s">
        <v>70</v>
      </c>
      <c r="AU207" s="210" t="s">
        <v>76</v>
      </c>
      <c r="AY207" s="209" t="s">
        <v>126</v>
      </c>
      <c r="BK207" s="211">
        <f>SUM(BK208:BK216)</f>
        <v>0</v>
      </c>
    </row>
    <row r="208" s="1" customFormat="1" ht="25.5" customHeight="1">
      <c r="B208" s="46"/>
      <c r="C208" s="214" t="s">
        <v>408</v>
      </c>
      <c r="D208" s="214" t="s">
        <v>129</v>
      </c>
      <c r="E208" s="215" t="s">
        <v>409</v>
      </c>
      <c r="F208" s="216" t="s">
        <v>410</v>
      </c>
      <c r="G208" s="217" t="s">
        <v>132</v>
      </c>
      <c r="H208" s="218">
        <v>169.095</v>
      </c>
      <c r="I208" s="219"/>
      <c r="J208" s="220">
        <f>ROUND(I208*H208,2)</f>
        <v>0</v>
      </c>
      <c r="K208" s="216" t="s">
        <v>137</v>
      </c>
      <c r="L208" s="72"/>
      <c r="M208" s="221" t="s">
        <v>21</v>
      </c>
      <c r="N208" s="222" t="s">
        <v>42</v>
      </c>
      <c r="O208" s="47"/>
      <c r="P208" s="223">
        <f>O208*H208</f>
        <v>0</v>
      </c>
      <c r="Q208" s="223">
        <v>0.0097800000000000005</v>
      </c>
      <c r="R208" s="223">
        <f>Q208*H208</f>
        <v>1.6537491</v>
      </c>
      <c r="S208" s="223">
        <v>0</v>
      </c>
      <c r="T208" s="224">
        <f>S208*H208</f>
        <v>0</v>
      </c>
      <c r="AR208" s="24" t="s">
        <v>206</v>
      </c>
      <c r="AT208" s="24" t="s">
        <v>129</v>
      </c>
      <c r="AU208" s="24" t="s">
        <v>83</v>
      </c>
      <c r="AY208" s="24" t="s">
        <v>126</v>
      </c>
      <c r="BE208" s="225">
        <f>IF(N208="základní",J208,0)</f>
        <v>0</v>
      </c>
      <c r="BF208" s="225">
        <f>IF(N208="snížená",J208,0)</f>
        <v>0</v>
      </c>
      <c r="BG208" s="225">
        <f>IF(N208="zákl. přenesená",J208,0)</f>
        <v>0</v>
      </c>
      <c r="BH208" s="225">
        <f>IF(N208="sníž. přenesená",J208,0)</f>
        <v>0</v>
      </c>
      <c r="BI208" s="225">
        <f>IF(N208="nulová",J208,0)</f>
        <v>0</v>
      </c>
      <c r="BJ208" s="24" t="s">
        <v>76</v>
      </c>
      <c r="BK208" s="225">
        <f>ROUND(I208*H208,2)</f>
        <v>0</v>
      </c>
      <c r="BL208" s="24" t="s">
        <v>206</v>
      </c>
      <c r="BM208" s="24" t="s">
        <v>411</v>
      </c>
    </row>
    <row r="209" s="1" customFormat="1">
      <c r="B209" s="46"/>
      <c r="C209" s="74"/>
      <c r="D209" s="226" t="s">
        <v>139</v>
      </c>
      <c r="E209" s="74"/>
      <c r="F209" s="227" t="s">
        <v>412</v>
      </c>
      <c r="G209" s="74"/>
      <c r="H209" s="74"/>
      <c r="I209" s="185"/>
      <c r="J209" s="74"/>
      <c r="K209" s="74"/>
      <c r="L209" s="72"/>
      <c r="M209" s="228"/>
      <c r="N209" s="47"/>
      <c r="O209" s="47"/>
      <c r="P209" s="47"/>
      <c r="Q209" s="47"/>
      <c r="R209" s="47"/>
      <c r="S209" s="47"/>
      <c r="T209" s="95"/>
      <c r="AT209" s="24" t="s">
        <v>139</v>
      </c>
      <c r="AU209" s="24" t="s">
        <v>83</v>
      </c>
    </row>
    <row r="210" s="12" customFormat="1">
      <c r="B210" s="239"/>
      <c r="C210" s="240"/>
      <c r="D210" s="226" t="s">
        <v>151</v>
      </c>
      <c r="E210" s="241" t="s">
        <v>21</v>
      </c>
      <c r="F210" s="242" t="s">
        <v>235</v>
      </c>
      <c r="G210" s="240"/>
      <c r="H210" s="243">
        <v>150.285</v>
      </c>
      <c r="I210" s="244"/>
      <c r="J210" s="240"/>
      <c r="K210" s="240"/>
      <c r="L210" s="245"/>
      <c r="M210" s="246"/>
      <c r="N210" s="247"/>
      <c r="O210" s="247"/>
      <c r="P210" s="247"/>
      <c r="Q210" s="247"/>
      <c r="R210" s="247"/>
      <c r="S210" s="247"/>
      <c r="T210" s="248"/>
      <c r="AT210" s="249" t="s">
        <v>151</v>
      </c>
      <c r="AU210" s="249" t="s">
        <v>83</v>
      </c>
      <c r="AV210" s="12" t="s">
        <v>83</v>
      </c>
      <c r="AW210" s="12" t="s">
        <v>35</v>
      </c>
      <c r="AX210" s="12" t="s">
        <v>71</v>
      </c>
      <c r="AY210" s="249" t="s">
        <v>126</v>
      </c>
    </row>
    <row r="211" s="12" customFormat="1">
      <c r="B211" s="239"/>
      <c r="C211" s="240"/>
      <c r="D211" s="226" t="s">
        <v>151</v>
      </c>
      <c r="E211" s="241" t="s">
        <v>21</v>
      </c>
      <c r="F211" s="242" t="s">
        <v>230</v>
      </c>
      <c r="G211" s="240"/>
      <c r="H211" s="243">
        <v>18.809999999999999</v>
      </c>
      <c r="I211" s="244"/>
      <c r="J211" s="240"/>
      <c r="K211" s="240"/>
      <c r="L211" s="245"/>
      <c r="M211" s="246"/>
      <c r="N211" s="247"/>
      <c r="O211" s="247"/>
      <c r="P211" s="247"/>
      <c r="Q211" s="247"/>
      <c r="R211" s="247"/>
      <c r="S211" s="247"/>
      <c r="T211" s="248"/>
      <c r="AT211" s="249" t="s">
        <v>151</v>
      </c>
      <c r="AU211" s="249" t="s">
        <v>83</v>
      </c>
      <c r="AV211" s="12" t="s">
        <v>83</v>
      </c>
      <c r="AW211" s="12" t="s">
        <v>35</v>
      </c>
      <c r="AX211" s="12" t="s">
        <v>71</v>
      </c>
      <c r="AY211" s="249" t="s">
        <v>126</v>
      </c>
    </row>
    <row r="212" s="13" customFormat="1">
      <c r="B212" s="250"/>
      <c r="C212" s="251"/>
      <c r="D212" s="226" t="s">
        <v>151</v>
      </c>
      <c r="E212" s="252" t="s">
        <v>21</v>
      </c>
      <c r="F212" s="253" t="s">
        <v>192</v>
      </c>
      <c r="G212" s="251"/>
      <c r="H212" s="254">
        <v>169.095</v>
      </c>
      <c r="I212" s="255"/>
      <c r="J212" s="251"/>
      <c r="K212" s="251"/>
      <c r="L212" s="256"/>
      <c r="M212" s="257"/>
      <c r="N212" s="258"/>
      <c r="O212" s="258"/>
      <c r="P212" s="258"/>
      <c r="Q212" s="258"/>
      <c r="R212" s="258"/>
      <c r="S212" s="258"/>
      <c r="T212" s="259"/>
      <c r="AT212" s="260" t="s">
        <v>151</v>
      </c>
      <c r="AU212" s="260" t="s">
        <v>83</v>
      </c>
      <c r="AV212" s="13" t="s">
        <v>133</v>
      </c>
      <c r="AW212" s="13" t="s">
        <v>35</v>
      </c>
      <c r="AX212" s="13" t="s">
        <v>76</v>
      </c>
      <c r="AY212" s="260" t="s">
        <v>126</v>
      </c>
    </row>
    <row r="213" s="1" customFormat="1" ht="25.5" customHeight="1">
      <c r="B213" s="46"/>
      <c r="C213" s="214" t="s">
        <v>413</v>
      </c>
      <c r="D213" s="214" t="s">
        <v>129</v>
      </c>
      <c r="E213" s="215" t="s">
        <v>414</v>
      </c>
      <c r="F213" s="216" t="s">
        <v>415</v>
      </c>
      <c r="G213" s="217" t="s">
        <v>132</v>
      </c>
      <c r="H213" s="218">
        <v>169.095</v>
      </c>
      <c r="I213" s="219"/>
      <c r="J213" s="220">
        <f>ROUND(I213*H213,2)</f>
        <v>0</v>
      </c>
      <c r="K213" s="216" t="s">
        <v>137</v>
      </c>
      <c r="L213" s="72"/>
      <c r="M213" s="221" t="s">
        <v>21</v>
      </c>
      <c r="N213" s="222" t="s">
        <v>42</v>
      </c>
      <c r="O213" s="47"/>
      <c r="P213" s="223">
        <f>O213*H213</f>
        <v>0</v>
      </c>
      <c r="Q213" s="223">
        <v>0</v>
      </c>
      <c r="R213" s="223">
        <f>Q213*H213</f>
        <v>0</v>
      </c>
      <c r="S213" s="223">
        <v>0.0097800000000000005</v>
      </c>
      <c r="T213" s="224">
        <f>S213*H213</f>
        <v>1.6537491</v>
      </c>
      <c r="AR213" s="24" t="s">
        <v>206</v>
      </c>
      <c r="AT213" s="24" t="s">
        <v>129</v>
      </c>
      <c r="AU213" s="24" t="s">
        <v>83</v>
      </c>
      <c r="AY213" s="24" t="s">
        <v>126</v>
      </c>
      <c r="BE213" s="225">
        <f>IF(N213="základní",J213,0)</f>
        <v>0</v>
      </c>
      <c r="BF213" s="225">
        <f>IF(N213="snížená",J213,0)</f>
        <v>0</v>
      </c>
      <c r="BG213" s="225">
        <f>IF(N213="zákl. přenesená",J213,0)</f>
        <v>0</v>
      </c>
      <c r="BH213" s="225">
        <f>IF(N213="sníž. přenesená",J213,0)</f>
        <v>0</v>
      </c>
      <c r="BI213" s="225">
        <f>IF(N213="nulová",J213,0)</f>
        <v>0</v>
      </c>
      <c r="BJ213" s="24" t="s">
        <v>76</v>
      </c>
      <c r="BK213" s="225">
        <f>ROUND(I213*H213,2)</f>
        <v>0</v>
      </c>
      <c r="BL213" s="24" t="s">
        <v>206</v>
      </c>
      <c r="BM213" s="24" t="s">
        <v>416</v>
      </c>
    </row>
    <row r="214" s="1" customFormat="1">
      <c r="B214" s="46"/>
      <c r="C214" s="74"/>
      <c r="D214" s="226" t="s">
        <v>139</v>
      </c>
      <c r="E214" s="74"/>
      <c r="F214" s="227" t="s">
        <v>417</v>
      </c>
      <c r="G214" s="74"/>
      <c r="H214" s="74"/>
      <c r="I214" s="185"/>
      <c r="J214" s="74"/>
      <c r="K214" s="74"/>
      <c r="L214" s="72"/>
      <c r="M214" s="228"/>
      <c r="N214" s="47"/>
      <c r="O214" s="47"/>
      <c r="P214" s="47"/>
      <c r="Q214" s="47"/>
      <c r="R214" s="47"/>
      <c r="S214" s="47"/>
      <c r="T214" s="95"/>
      <c r="AT214" s="24" t="s">
        <v>139</v>
      </c>
      <c r="AU214" s="24" t="s">
        <v>83</v>
      </c>
    </row>
    <row r="215" s="1" customFormat="1" ht="25.5" customHeight="1">
      <c r="B215" s="46"/>
      <c r="C215" s="214" t="s">
        <v>418</v>
      </c>
      <c r="D215" s="214" t="s">
        <v>129</v>
      </c>
      <c r="E215" s="215" t="s">
        <v>419</v>
      </c>
      <c r="F215" s="216" t="s">
        <v>420</v>
      </c>
      <c r="G215" s="217" t="s">
        <v>301</v>
      </c>
      <c r="H215" s="261"/>
      <c r="I215" s="219"/>
      <c r="J215" s="220">
        <f>ROUND(I215*H215,2)</f>
        <v>0</v>
      </c>
      <c r="K215" s="216" t="s">
        <v>137</v>
      </c>
      <c r="L215" s="72"/>
      <c r="M215" s="221" t="s">
        <v>21</v>
      </c>
      <c r="N215" s="222" t="s">
        <v>42</v>
      </c>
      <c r="O215" s="47"/>
      <c r="P215" s="223">
        <f>O215*H215</f>
        <v>0</v>
      </c>
      <c r="Q215" s="223">
        <v>0</v>
      </c>
      <c r="R215" s="223">
        <f>Q215*H215</f>
        <v>0</v>
      </c>
      <c r="S215" s="223">
        <v>0</v>
      </c>
      <c r="T215" s="224">
        <f>S215*H215</f>
        <v>0</v>
      </c>
      <c r="AR215" s="24" t="s">
        <v>206</v>
      </c>
      <c r="AT215" s="24" t="s">
        <v>129</v>
      </c>
      <c r="AU215" s="24" t="s">
        <v>83</v>
      </c>
      <c r="AY215" s="24" t="s">
        <v>126</v>
      </c>
      <c r="BE215" s="225">
        <f>IF(N215="základní",J215,0)</f>
        <v>0</v>
      </c>
      <c r="BF215" s="225">
        <f>IF(N215="snížená",J215,0)</f>
        <v>0</v>
      </c>
      <c r="BG215" s="225">
        <f>IF(N215="zákl. přenesená",J215,0)</f>
        <v>0</v>
      </c>
      <c r="BH215" s="225">
        <f>IF(N215="sníž. přenesená",J215,0)</f>
        <v>0</v>
      </c>
      <c r="BI215" s="225">
        <f>IF(N215="nulová",J215,0)</f>
        <v>0</v>
      </c>
      <c r="BJ215" s="24" t="s">
        <v>76</v>
      </c>
      <c r="BK215" s="225">
        <f>ROUND(I215*H215,2)</f>
        <v>0</v>
      </c>
      <c r="BL215" s="24" t="s">
        <v>206</v>
      </c>
      <c r="BM215" s="24" t="s">
        <v>421</v>
      </c>
    </row>
    <row r="216" s="1" customFormat="1">
      <c r="B216" s="46"/>
      <c r="C216" s="74"/>
      <c r="D216" s="226" t="s">
        <v>139</v>
      </c>
      <c r="E216" s="74"/>
      <c r="F216" s="227" t="s">
        <v>385</v>
      </c>
      <c r="G216" s="74"/>
      <c r="H216" s="74"/>
      <c r="I216" s="185"/>
      <c r="J216" s="74"/>
      <c r="K216" s="74"/>
      <c r="L216" s="72"/>
      <c r="M216" s="228"/>
      <c r="N216" s="47"/>
      <c r="O216" s="47"/>
      <c r="P216" s="47"/>
      <c r="Q216" s="47"/>
      <c r="R216" s="47"/>
      <c r="S216" s="47"/>
      <c r="T216" s="95"/>
      <c r="AT216" s="24" t="s">
        <v>139</v>
      </c>
      <c r="AU216" s="24" t="s">
        <v>83</v>
      </c>
    </row>
    <row r="217" s="10" customFormat="1" ht="29.88" customHeight="1">
      <c r="B217" s="198"/>
      <c r="C217" s="199"/>
      <c r="D217" s="200" t="s">
        <v>70</v>
      </c>
      <c r="E217" s="212" t="s">
        <v>422</v>
      </c>
      <c r="F217" s="212" t="s">
        <v>423</v>
      </c>
      <c r="G217" s="199"/>
      <c r="H217" s="199"/>
      <c r="I217" s="202"/>
      <c r="J217" s="213">
        <f>BK217</f>
        <v>0</v>
      </c>
      <c r="K217" s="199"/>
      <c r="L217" s="204"/>
      <c r="M217" s="205"/>
      <c r="N217" s="206"/>
      <c r="O217" s="206"/>
      <c r="P217" s="207">
        <f>SUM(P218:P259)</f>
        <v>0</v>
      </c>
      <c r="Q217" s="206"/>
      <c r="R217" s="207">
        <f>SUM(R218:R259)</f>
        <v>2.7425299000000001</v>
      </c>
      <c r="S217" s="206"/>
      <c r="T217" s="208">
        <f>SUM(T218:T259)</f>
        <v>2.2481809999999998</v>
      </c>
      <c r="AR217" s="209" t="s">
        <v>83</v>
      </c>
      <c r="AT217" s="210" t="s">
        <v>70</v>
      </c>
      <c r="AU217" s="210" t="s">
        <v>76</v>
      </c>
      <c r="AY217" s="209" t="s">
        <v>126</v>
      </c>
      <c r="BK217" s="211">
        <f>SUM(BK218:BK259)</f>
        <v>0</v>
      </c>
    </row>
    <row r="218" s="1" customFormat="1" ht="16.5" customHeight="1">
      <c r="B218" s="46"/>
      <c r="C218" s="214" t="s">
        <v>424</v>
      </c>
      <c r="D218" s="214" t="s">
        <v>129</v>
      </c>
      <c r="E218" s="215" t="s">
        <v>425</v>
      </c>
      <c r="F218" s="216" t="s">
        <v>426</v>
      </c>
      <c r="G218" s="217" t="s">
        <v>132</v>
      </c>
      <c r="H218" s="218">
        <v>118.45</v>
      </c>
      <c r="I218" s="219"/>
      <c r="J218" s="220">
        <f>ROUND(I218*H218,2)</f>
        <v>0</v>
      </c>
      <c r="K218" s="216" t="s">
        <v>137</v>
      </c>
      <c r="L218" s="72"/>
      <c r="M218" s="221" t="s">
        <v>21</v>
      </c>
      <c r="N218" s="222" t="s">
        <v>42</v>
      </c>
      <c r="O218" s="47"/>
      <c r="P218" s="223">
        <f>O218*H218</f>
        <v>0</v>
      </c>
      <c r="Q218" s="223">
        <v>0</v>
      </c>
      <c r="R218" s="223">
        <f>Q218*H218</f>
        <v>0</v>
      </c>
      <c r="S218" s="223">
        <v>0.01098</v>
      </c>
      <c r="T218" s="224">
        <f>S218*H218</f>
        <v>1.300581</v>
      </c>
      <c r="AR218" s="24" t="s">
        <v>206</v>
      </c>
      <c r="AT218" s="24" t="s">
        <v>129</v>
      </c>
      <c r="AU218" s="24" t="s">
        <v>83</v>
      </c>
      <c r="AY218" s="24" t="s">
        <v>126</v>
      </c>
      <c r="BE218" s="225">
        <f>IF(N218="základní",J218,0)</f>
        <v>0</v>
      </c>
      <c r="BF218" s="225">
        <f>IF(N218="snížená",J218,0)</f>
        <v>0</v>
      </c>
      <c r="BG218" s="225">
        <f>IF(N218="zákl. přenesená",J218,0)</f>
        <v>0</v>
      </c>
      <c r="BH218" s="225">
        <f>IF(N218="sníž. přenesená",J218,0)</f>
        <v>0</v>
      </c>
      <c r="BI218" s="225">
        <f>IF(N218="nulová",J218,0)</f>
        <v>0</v>
      </c>
      <c r="BJ218" s="24" t="s">
        <v>76</v>
      </c>
      <c r="BK218" s="225">
        <f>ROUND(I218*H218,2)</f>
        <v>0</v>
      </c>
      <c r="BL218" s="24" t="s">
        <v>206</v>
      </c>
      <c r="BM218" s="24" t="s">
        <v>427</v>
      </c>
    </row>
    <row r="219" s="1" customFormat="1">
      <c r="B219" s="46"/>
      <c r="C219" s="74"/>
      <c r="D219" s="226" t="s">
        <v>139</v>
      </c>
      <c r="E219" s="74"/>
      <c r="F219" s="227" t="s">
        <v>428</v>
      </c>
      <c r="G219" s="74"/>
      <c r="H219" s="74"/>
      <c r="I219" s="185"/>
      <c r="J219" s="74"/>
      <c r="K219" s="74"/>
      <c r="L219" s="72"/>
      <c r="M219" s="228"/>
      <c r="N219" s="47"/>
      <c r="O219" s="47"/>
      <c r="P219" s="47"/>
      <c r="Q219" s="47"/>
      <c r="R219" s="47"/>
      <c r="S219" s="47"/>
      <c r="T219" s="95"/>
      <c r="AT219" s="24" t="s">
        <v>139</v>
      </c>
      <c r="AU219" s="24" t="s">
        <v>83</v>
      </c>
    </row>
    <row r="220" s="12" customFormat="1">
      <c r="B220" s="239"/>
      <c r="C220" s="240"/>
      <c r="D220" s="226" t="s">
        <v>151</v>
      </c>
      <c r="E220" s="241" t="s">
        <v>21</v>
      </c>
      <c r="F220" s="242" t="s">
        <v>429</v>
      </c>
      <c r="G220" s="240"/>
      <c r="H220" s="243">
        <v>124.43000000000001</v>
      </c>
      <c r="I220" s="244"/>
      <c r="J220" s="240"/>
      <c r="K220" s="240"/>
      <c r="L220" s="245"/>
      <c r="M220" s="246"/>
      <c r="N220" s="247"/>
      <c r="O220" s="247"/>
      <c r="P220" s="247"/>
      <c r="Q220" s="247"/>
      <c r="R220" s="247"/>
      <c r="S220" s="247"/>
      <c r="T220" s="248"/>
      <c r="AT220" s="249" t="s">
        <v>151</v>
      </c>
      <c r="AU220" s="249" t="s">
        <v>83</v>
      </c>
      <c r="AV220" s="12" t="s">
        <v>83</v>
      </c>
      <c r="AW220" s="12" t="s">
        <v>35</v>
      </c>
      <c r="AX220" s="12" t="s">
        <v>71</v>
      </c>
      <c r="AY220" s="249" t="s">
        <v>126</v>
      </c>
    </row>
    <row r="221" s="12" customFormat="1">
      <c r="B221" s="239"/>
      <c r="C221" s="240"/>
      <c r="D221" s="226" t="s">
        <v>151</v>
      </c>
      <c r="E221" s="241" t="s">
        <v>21</v>
      </c>
      <c r="F221" s="242" t="s">
        <v>430</v>
      </c>
      <c r="G221" s="240"/>
      <c r="H221" s="243">
        <v>-5.9800000000000004</v>
      </c>
      <c r="I221" s="244"/>
      <c r="J221" s="240"/>
      <c r="K221" s="240"/>
      <c r="L221" s="245"/>
      <c r="M221" s="246"/>
      <c r="N221" s="247"/>
      <c r="O221" s="247"/>
      <c r="P221" s="247"/>
      <c r="Q221" s="247"/>
      <c r="R221" s="247"/>
      <c r="S221" s="247"/>
      <c r="T221" s="248"/>
      <c r="AT221" s="249" t="s">
        <v>151</v>
      </c>
      <c r="AU221" s="249" t="s">
        <v>83</v>
      </c>
      <c r="AV221" s="12" t="s">
        <v>83</v>
      </c>
      <c r="AW221" s="12" t="s">
        <v>35</v>
      </c>
      <c r="AX221" s="12" t="s">
        <v>71</v>
      </c>
      <c r="AY221" s="249" t="s">
        <v>126</v>
      </c>
    </row>
    <row r="222" s="13" customFormat="1">
      <c r="B222" s="250"/>
      <c r="C222" s="251"/>
      <c r="D222" s="226" t="s">
        <v>151</v>
      </c>
      <c r="E222" s="252" t="s">
        <v>21</v>
      </c>
      <c r="F222" s="253" t="s">
        <v>192</v>
      </c>
      <c r="G222" s="251"/>
      <c r="H222" s="254">
        <v>118.45</v>
      </c>
      <c r="I222" s="255"/>
      <c r="J222" s="251"/>
      <c r="K222" s="251"/>
      <c r="L222" s="256"/>
      <c r="M222" s="257"/>
      <c r="N222" s="258"/>
      <c r="O222" s="258"/>
      <c r="P222" s="258"/>
      <c r="Q222" s="258"/>
      <c r="R222" s="258"/>
      <c r="S222" s="258"/>
      <c r="T222" s="259"/>
      <c r="AT222" s="260" t="s">
        <v>151</v>
      </c>
      <c r="AU222" s="260" t="s">
        <v>83</v>
      </c>
      <c r="AV222" s="13" t="s">
        <v>133</v>
      </c>
      <c r="AW222" s="13" t="s">
        <v>35</v>
      </c>
      <c r="AX222" s="13" t="s">
        <v>76</v>
      </c>
      <c r="AY222" s="260" t="s">
        <v>126</v>
      </c>
    </row>
    <row r="223" s="1" customFormat="1" ht="16.5" customHeight="1">
      <c r="B223" s="46"/>
      <c r="C223" s="214" t="s">
        <v>431</v>
      </c>
      <c r="D223" s="214" t="s">
        <v>129</v>
      </c>
      <c r="E223" s="215" t="s">
        <v>432</v>
      </c>
      <c r="F223" s="216" t="s">
        <v>433</v>
      </c>
      <c r="G223" s="217" t="s">
        <v>132</v>
      </c>
      <c r="H223" s="218">
        <v>118.45</v>
      </c>
      <c r="I223" s="219"/>
      <c r="J223" s="220">
        <f>ROUND(I223*H223,2)</f>
        <v>0</v>
      </c>
      <c r="K223" s="216" t="s">
        <v>137</v>
      </c>
      <c r="L223" s="72"/>
      <c r="M223" s="221" t="s">
        <v>21</v>
      </c>
      <c r="N223" s="222" t="s">
        <v>42</v>
      </c>
      <c r="O223" s="47"/>
      <c r="P223" s="223">
        <f>O223*H223</f>
        <v>0</v>
      </c>
      <c r="Q223" s="223">
        <v>0</v>
      </c>
      <c r="R223" s="223">
        <f>Q223*H223</f>
        <v>0</v>
      </c>
      <c r="S223" s="223">
        <v>0.0080000000000000002</v>
      </c>
      <c r="T223" s="224">
        <f>S223*H223</f>
        <v>0.9476</v>
      </c>
      <c r="AR223" s="24" t="s">
        <v>206</v>
      </c>
      <c r="AT223" s="24" t="s">
        <v>129</v>
      </c>
      <c r="AU223" s="24" t="s">
        <v>83</v>
      </c>
      <c r="AY223" s="24" t="s">
        <v>126</v>
      </c>
      <c r="BE223" s="225">
        <f>IF(N223="základní",J223,0)</f>
        <v>0</v>
      </c>
      <c r="BF223" s="225">
        <f>IF(N223="snížená",J223,0)</f>
        <v>0</v>
      </c>
      <c r="BG223" s="225">
        <f>IF(N223="zákl. přenesená",J223,0)</f>
        <v>0</v>
      </c>
      <c r="BH223" s="225">
        <f>IF(N223="sníž. přenesená",J223,0)</f>
        <v>0</v>
      </c>
      <c r="BI223" s="225">
        <f>IF(N223="nulová",J223,0)</f>
        <v>0</v>
      </c>
      <c r="BJ223" s="24" t="s">
        <v>76</v>
      </c>
      <c r="BK223" s="225">
        <f>ROUND(I223*H223,2)</f>
        <v>0</v>
      </c>
      <c r="BL223" s="24" t="s">
        <v>206</v>
      </c>
      <c r="BM223" s="24" t="s">
        <v>434</v>
      </c>
    </row>
    <row r="224" s="1" customFormat="1">
      <c r="B224" s="46"/>
      <c r="C224" s="74"/>
      <c r="D224" s="226" t="s">
        <v>139</v>
      </c>
      <c r="E224" s="74"/>
      <c r="F224" s="227" t="s">
        <v>428</v>
      </c>
      <c r="G224" s="74"/>
      <c r="H224" s="74"/>
      <c r="I224" s="185"/>
      <c r="J224" s="74"/>
      <c r="K224" s="74"/>
      <c r="L224" s="72"/>
      <c r="M224" s="228"/>
      <c r="N224" s="47"/>
      <c r="O224" s="47"/>
      <c r="P224" s="47"/>
      <c r="Q224" s="47"/>
      <c r="R224" s="47"/>
      <c r="S224" s="47"/>
      <c r="T224" s="95"/>
      <c r="AT224" s="24" t="s">
        <v>139</v>
      </c>
      <c r="AU224" s="24" t="s">
        <v>83</v>
      </c>
    </row>
    <row r="225" s="1" customFormat="1" ht="16.5" customHeight="1">
      <c r="B225" s="46"/>
      <c r="C225" s="214" t="s">
        <v>435</v>
      </c>
      <c r="D225" s="214" t="s">
        <v>129</v>
      </c>
      <c r="E225" s="215" t="s">
        <v>436</v>
      </c>
      <c r="F225" s="216" t="s">
        <v>437</v>
      </c>
      <c r="G225" s="217" t="s">
        <v>132</v>
      </c>
      <c r="H225" s="218">
        <v>30.687999999999999</v>
      </c>
      <c r="I225" s="219"/>
      <c r="J225" s="220">
        <f>ROUND(I225*H225,2)</f>
        <v>0</v>
      </c>
      <c r="K225" s="216" t="s">
        <v>21</v>
      </c>
      <c r="L225" s="72"/>
      <c r="M225" s="221" t="s">
        <v>21</v>
      </c>
      <c r="N225" s="222" t="s">
        <v>42</v>
      </c>
      <c r="O225" s="47"/>
      <c r="P225" s="223">
        <f>O225*H225</f>
        <v>0</v>
      </c>
      <c r="Q225" s="223">
        <v>0</v>
      </c>
      <c r="R225" s="223">
        <f>Q225*H225</f>
        <v>0</v>
      </c>
      <c r="S225" s="223">
        <v>0</v>
      </c>
      <c r="T225" s="224">
        <f>S225*H225</f>
        <v>0</v>
      </c>
      <c r="AR225" s="24" t="s">
        <v>206</v>
      </c>
      <c r="AT225" s="24" t="s">
        <v>129</v>
      </c>
      <c r="AU225" s="24" t="s">
        <v>83</v>
      </c>
      <c r="AY225" s="24" t="s">
        <v>126</v>
      </c>
      <c r="BE225" s="225">
        <f>IF(N225="základní",J225,0)</f>
        <v>0</v>
      </c>
      <c r="BF225" s="225">
        <f>IF(N225="snížená",J225,0)</f>
        <v>0</v>
      </c>
      <c r="BG225" s="225">
        <f>IF(N225="zákl. přenesená",J225,0)</f>
        <v>0</v>
      </c>
      <c r="BH225" s="225">
        <f>IF(N225="sníž. přenesená",J225,0)</f>
        <v>0</v>
      </c>
      <c r="BI225" s="225">
        <f>IF(N225="nulová",J225,0)</f>
        <v>0</v>
      </c>
      <c r="BJ225" s="24" t="s">
        <v>76</v>
      </c>
      <c r="BK225" s="225">
        <f>ROUND(I225*H225,2)</f>
        <v>0</v>
      </c>
      <c r="BL225" s="24" t="s">
        <v>206</v>
      </c>
      <c r="BM225" s="24" t="s">
        <v>438</v>
      </c>
    </row>
    <row r="226" s="12" customFormat="1">
      <c r="B226" s="239"/>
      <c r="C226" s="240"/>
      <c r="D226" s="226" t="s">
        <v>151</v>
      </c>
      <c r="E226" s="241" t="s">
        <v>21</v>
      </c>
      <c r="F226" s="242" t="s">
        <v>439</v>
      </c>
      <c r="G226" s="240"/>
      <c r="H226" s="243">
        <v>30.687999999999999</v>
      </c>
      <c r="I226" s="244"/>
      <c r="J226" s="240"/>
      <c r="K226" s="240"/>
      <c r="L226" s="245"/>
      <c r="M226" s="246"/>
      <c r="N226" s="247"/>
      <c r="O226" s="247"/>
      <c r="P226" s="247"/>
      <c r="Q226" s="247"/>
      <c r="R226" s="247"/>
      <c r="S226" s="247"/>
      <c r="T226" s="248"/>
      <c r="AT226" s="249" t="s">
        <v>151</v>
      </c>
      <c r="AU226" s="249" t="s">
        <v>83</v>
      </c>
      <c r="AV226" s="12" t="s">
        <v>83</v>
      </c>
      <c r="AW226" s="12" t="s">
        <v>35</v>
      </c>
      <c r="AX226" s="12" t="s">
        <v>76</v>
      </c>
      <c r="AY226" s="249" t="s">
        <v>126</v>
      </c>
    </row>
    <row r="227" s="1" customFormat="1" ht="16.5" customHeight="1">
      <c r="B227" s="46"/>
      <c r="C227" s="214" t="s">
        <v>440</v>
      </c>
      <c r="D227" s="214" t="s">
        <v>129</v>
      </c>
      <c r="E227" s="215" t="s">
        <v>441</v>
      </c>
      <c r="F227" s="216" t="s">
        <v>442</v>
      </c>
      <c r="G227" s="217" t="s">
        <v>132</v>
      </c>
      <c r="H227" s="218">
        <v>179.83600000000001</v>
      </c>
      <c r="I227" s="219"/>
      <c r="J227" s="220">
        <f>ROUND(I227*H227,2)</f>
        <v>0</v>
      </c>
      <c r="K227" s="216" t="s">
        <v>21</v>
      </c>
      <c r="L227" s="72"/>
      <c r="M227" s="221" t="s">
        <v>21</v>
      </c>
      <c r="N227" s="222" t="s">
        <v>42</v>
      </c>
      <c r="O227" s="47"/>
      <c r="P227" s="223">
        <f>O227*H227</f>
        <v>0</v>
      </c>
      <c r="Q227" s="223">
        <v>0</v>
      </c>
      <c r="R227" s="223">
        <f>Q227*H227</f>
        <v>0</v>
      </c>
      <c r="S227" s="223">
        <v>0</v>
      </c>
      <c r="T227" s="224">
        <f>S227*H227</f>
        <v>0</v>
      </c>
      <c r="AR227" s="24" t="s">
        <v>206</v>
      </c>
      <c r="AT227" s="24" t="s">
        <v>129</v>
      </c>
      <c r="AU227" s="24" t="s">
        <v>83</v>
      </c>
      <c r="AY227" s="24" t="s">
        <v>126</v>
      </c>
      <c r="BE227" s="225">
        <f>IF(N227="základní",J227,0)</f>
        <v>0</v>
      </c>
      <c r="BF227" s="225">
        <f>IF(N227="snížená",J227,0)</f>
        <v>0</v>
      </c>
      <c r="BG227" s="225">
        <f>IF(N227="zákl. přenesená",J227,0)</f>
        <v>0</v>
      </c>
      <c r="BH227" s="225">
        <f>IF(N227="sníž. přenesená",J227,0)</f>
        <v>0</v>
      </c>
      <c r="BI227" s="225">
        <f>IF(N227="nulová",J227,0)</f>
        <v>0</v>
      </c>
      <c r="BJ227" s="24" t="s">
        <v>76</v>
      </c>
      <c r="BK227" s="225">
        <f>ROUND(I227*H227,2)</f>
        <v>0</v>
      </c>
      <c r="BL227" s="24" t="s">
        <v>206</v>
      </c>
      <c r="BM227" s="24" t="s">
        <v>443</v>
      </c>
    </row>
    <row r="228" s="1" customFormat="1">
      <c r="B228" s="46"/>
      <c r="C228" s="74"/>
      <c r="D228" s="226" t="s">
        <v>139</v>
      </c>
      <c r="E228" s="74"/>
      <c r="F228" s="227" t="s">
        <v>444</v>
      </c>
      <c r="G228" s="74"/>
      <c r="H228" s="74"/>
      <c r="I228" s="185"/>
      <c r="J228" s="74"/>
      <c r="K228" s="74"/>
      <c r="L228" s="72"/>
      <c r="M228" s="228"/>
      <c r="N228" s="47"/>
      <c r="O228" s="47"/>
      <c r="P228" s="47"/>
      <c r="Q228" s="47"/>
      <c r="R228" s="47"/>
      <c r="S228" s="47"/>
      <c r="T228" s="95"/>
      <c r="AT228" s="24" t="s">
        <v>139</v>
      </c>
      <c r="AU228" s="24" t="s">
        <v>83</v>
      </c>
    </row>
    <row r="229" s="1" customFormat="1" ht="25.5" customHeight="1">
      <c r="B229" s="46"/>
      <c r="C229" s="214" t="s">
        <v>445</v>
      </c>
      <c r="D229" s="214" t="s">
        <v>129</v>
      </c>
      <c r="E229" s="215" t="s">
        <v>446</v>
      </c>
      <c r="F229" s="216" t="s">
        <v>447</v>
      </c>
      <c r="G229" s="217" t="s">
        <v>132</v>
      </c>
      <c r="H229" s="218">
        <v>179.83600000000001</v>
      </c>
      <c r="I229" s="219"/>
      <c r="J229" s="220">
        <f>ROUND(I229*H229,2)</f>
        <v>0</v>
      </c>
      <c r="K229" s="216" t="s">
        <v>137</v>
      </c>
      <c r="L229" s="72"/>
      <c r="M229" s="221" t="s">
        <v>21</v>
      </c>
      <c r="N229" s="222" t="s">
        <v>42</v>
      </c>
      <c r="O229" s="47"/>
      <c r="P229" s="223">
        <f>O229*H229</f>
        <v>0</v>
      </c>
      <c r="Q229" s="223">
        <v>0</v>
      </c>
      <c r="R229" s="223">
        <f>Q229*H229</f>
        <v>0</v>
      </c>
      <c r="S229" s="223">
        <v>0</v>
      </c>
      <c r="T229" s="224">
        <f>S229*H229</f>
        <v>0</v>
      </c>
      <c r="AR229" s="24" t="s">
        <v>206</v>
      </c>
      <c r="AT229" s="24" t="s">
        <v>129</v>
      </c>
      <c r="AU229" s="24" t="s">
        <v>83</v>
      </c>
      <c r="AY229" s="24" t="s">
        <v>126</v>
      </c>
      <c r="BE229" s="225">
        <f>IF(N229="základní",J229,0)</f>
        <v>0</v>
      </c>
      <c r="BF229" s="225">
        <f>IF(N229="snížená",J229,0)</f>
        <v>0</v>
      </c>
      <c r="BG229" s="225">
        <f>IF(N229="zákl. přenesená",J229,0)</f>
        <v>0</v>
      </c>
      <c r="BH229" s="225">
        <f>IF(N229="sníž. přenesená",J229,0)</f>
        <v>0</v>
      </c>
      <c r="BI229" s="225">
        <f>IF(N229="nulová",J229,0)</f>
        <v>0</v>
      </c>
      <c r="BJ229" s="24" t="s">
        <v>76</v>
      </c>
      <c r="BK229" s="225">
        <f>ROUND(I229*H229,2)</f>
        <v>0</v>
      </c>
      <c r="BL229" s="24" t="s">
        <v>206</v>
      </c>
      <c r="BM229" s="24" t="s">
        <v>448</v>
      </c>
    </row>
    <row r="230" s="1" customFormat="1">
      <c r="B230" s="46"/>
      <c r="C230" s="74"/>
      <c r="D230" s="226" t="s">
        <v>139</v>
      </c>
      <c r="E230" s="74"/>
      <c r="F230" s="227" t="s">
        <v>444</v>
      </c>
      <c r="G230" s="74"/>
      <c r="H230" s="74"/>
      <c r="I230" s="185"/>
      <c r="J230" s="74"/>
      <c r="K230" s="74"/>
      <c r="L230" s="72"/>
      <c r="M230" s="228"/>
      <c r="N230" s="47"/>
      <c r="O230" s="47"/>
      <c r="P230" s="47"/>
      <c r="Q230" s="47"/>
      <c r="R230" s="47"/>
      <c r="S230" s="47"/>
      <c r="T230" s="95"/>
      <c r="AT230" s="24" t="s">
        <v>139</v>
      </c>
      <c r="AU230" s="24" t="s">
        <v>83</v>
      </c>
    </row>
    <row r="231" s="12" customFormat="1">
      <c r="B231" s="239"/>
      <c r="C231" s="240"/>
      <c r="D231" s="226" t="s">
        <v>151</v>
      </c>
      <c r="E231" s="241" t="s">
        <v>21</v>
      </c>
      <c r="F231" s="242" t="s">
        <v>449</v>
      </c>
      <c r="G231" s="240"/>
      <c r="H231" s="243">
        <v>190.416</v>
      </c>
      <c r="I231" s="244"/>
      <c r="J231" s="240"/>
      <c r="K231" s="240"/>
      <c r="L231" s="245"/>
      <c r="M231" s="246"/>
      <c r="N231" s="247"/>
      <c r="O231" s="247"/>
      <c r="P231" s="247"/>
      <c r="Q231" s="247"/>
      <c r="R231" s="247"/>
      <c r="S231" s="247"/>
      <c r="T231" s="248"/>
      <c r="AT231" s="249" t="s">
        <v>151</v>
      </c>
      <c r="AU231" s="249" t="s">
        <v>83</v>
      </c>
      <c r="AV231" s="12" t="s">
        <v>83</v>
      </c>
      <c r="AW231" s="12" t="s">
        <v>35</v>
      </c>
      <c r="AX231" s="12" t="s">
        <v>71</v>
      </c>
      <c r="AY231" s="249" t="s">
        <v>126</v>
      </c>
    </row>
    <row r="232" s="12" customFormat="1">
      <c r="B232" s="239"/>
      <c r="C232" s="240"/>
      <c r="D232" s="226" t="s">
        <v>151</v>
      </c>
      <c r="E232" s="241" t="s">
        <v>21</v>
      </c>
      <c r="F232" s="242" t="s">
        <v>450</v>
      </c>
      <c r="G232" s="240"/>
      <c r="H232" s="243">
        <v>-10.58</v>
      </c>
      <c r="I232" s="244"/>
      <c r="J232" s="240"/>
      <c r="K232" s="240"/>
      <c r="L232" s="245"/>
      <c r="M232" s="246"/>
      <c r="N232" s="247"/>
      <c r="O232" s="247"/>
      <c r="P232" s="247"/>
      <c r="Q232" s="247"/>
      <c r="R232" s="247"/>
      <c r="S232" s="247"/>
      <c r="T232" s="248"/>
      <c r="AT232" s="249" t="s">
        <v>151</v>
      </c>
      <c r="AU232" s="249" t="s">
        <v>83</v>
      </c>
      <c r="AV232" s="12" t="s">
        <v>83</v>
      </c>
      <c r="AW232" s="12" t="s">
        <v>35</v>
      </c>
      <c r="AX232" s="12" t="s">
        <v>71</v>
      </c>
      <c r="AY232" s="249" t="s">
        <v>126</v>
      </c>
    </row>
    <row r="233" s="13" customFormat="1">
      <c r="B233" s="250"/>
      <c r="C233" s="251"/>
      <c r="D233" s="226" t="s">
        <v>151</v>
      </c>
      <c r="E233" s="252" t="s">
        <v>21</v>
      </c>
      <c r="F233" s="253" t="s">
        <v>192</v>
      </c>
      <c r="G233" s="251"/>
      <c r="H233" s="254">
        <v>179.83600000000001</v>
      </c>
      <c r="I233" s="255"/>
      <c r="J233" s="251"/>
      <c r="K233" s="251"/>
      <c r="L233" s="256"/>
      <c r="M233" s="257"/>
      <c r="N233" s="258"/>
      <c r="O233" s="258"/>
      <c r="P233" s="258"/>
      <c r="Q233" s="258"/>
      <c r="R233" s="258"/>
      <c r="S233" s="258"/>
      <c r="T233" s="259"/>
      <c r="AT233" s="260" t="s">
        <v>151</v>
      </c>
      <c r="AU233" s="260" t="s">
        <v>83</v>
      </c>
      <c r="AV233" s="13" t="s">
        <v>133</v>
      </c>
      <c r="AW233" s="13" t="s">
        <v>35</v>
      </c>
      <c r="AX233" s="13" t="s">
        <v>76</v>
      </c>
      <c r="AY233" s="260" t="s">
        <v>126</v>
      </c>
    </row>
    <row r="234" s="1" customFormat="1" ht="16.5" customHeight="1">
      <c r="B234" s="46"/>
      <c r="C234" s="262" t="s">
        <v>451</v>
      </c>
      <c r="D234" s="262" t="s">
        <v>397</v>
      </c>
      <c r="E234" s="263" t="s">
        <v>452</v>
      </c>
      <c r="F234" s="264" t="s">
        <v>453</v>
      </c>
      <c r="G234" s="265" t="s">
        <v>132</v>
      </c>
      <c r="H234" s="266">
        <v>197.81999999999999</v>
      </c>
      <c r="I234" s="267"/>
      <c r="J234" s="268">
        <f>ROUND(I234*H234,2)</f>
        <v>0</v>
      </c>
      <c r="K234" s="264" t="s">
        <v>137</v>
      </c>
      <c r="L234" s="269"/>
      <c r="M234" s="270" t="s">
        <v>21</v>
      </c>
      <c r="N234" s="271" t="s">
        <v>42</v>
      </c>
      <c r="O234" s="47"/>
      <c r="P234" s="223">
        <f>O234*H234</f>
        <v>0</v>
      </c>
      <c r="Q234" s="223">
        <v>0.0093100000000000006</v>
      </c>
      <c r="R234" s="223">
        <f>Q234*H234</f>
        <v>1.8417042000000001</v>
      </c>
      <c r="S234" s="223">
        <v>0</v>
      </c>
      <c r="T234" s="224">
        <f>S234*H234</f>
        <v>0</v>
      </c>
      <c r="AR234" s="24" t="s">
        <v>293</v>
      </c>
      <c r="AT234" s="24" t="s">
        <v>397</v>
      </c>
      <c r="AU234" s="24" t="s">
        <v>83</v>
      </c>
      <c r="AY234" s="24" t="s">
        <v>126</v>
      </c>
      <c r="BE234" s="225">
        <f>IF(N234="základní",J234,0)</f>
        <v>0</v>
      </c>
      <c r="BF234" s="225">
        <f>IF(N234="snížená",J234,0)</f>
        <v>0</v>
      </c>
      <c r="BG234" s="225">
        <f>IF(N234="zákl. přenesená",J234,0)</f>
        <v>0</v>
      </c>
      <c r="BH234" s="225">
        <f>IF(N234="sníž. přenesená",J234,0)</f>
        <v>0</v>
      </c>
      <c r="BI234" s="225">
        <f>IF(N234="nulová",J234,0)</f>
        <v>0</v>
      </c>
      <c r="BJ234" s="24" t="s">
        <v>76</v>
      </c>
      <c r="BK234" s="225">
        <f>ROUND(I234*H234,2)</f>
        <v>0</v>
      </c>
      <c r="BL234" s="24" t="s">
        <v>206</v>
      </c>
      <c r="BM234" s="24" t="s">
        <v>454</v>
      </c>
    </row>
    <row r="235" s="12" customFormat="1">
      <c r="B235" s="239"/>
      <c r="C235" s="240"/>
      <c r="D235" s="226" t="s">
        <v>151</v>
      </c>
      <c r="E235" s="240"/>
      <c r="F235" s="242" t="s">
        <v>455</v>
      </c>
      <c r="G235" s="240"/>
      <c r="H235" s="243">
        <v>197.81999999999999</v>
      </c>
      <c r="I235" s="244"/>
      <c r="J235" s="240"/>
      <c r="K235" s="240"/>
      <c r="L235" s="245"/>
      <c r="M235" s="246"/>
      <c r="N235" s="247"/>
      <c r="O235" s="247"/>
      <c r="P235" s="247"/>
      <c r="Q235" s="247"/>
      <c r="R235" s="247"/>
      <c r="S235" s="247"/>
      <c r="T235" s="248"/>
      <c r="AT235" s="249" t="s">
        <v>151</v>
      </c>
      <c r="AU235" s="249" t="s">
        <v>83</v>
      </c>
      <c r="AV235" s="12" t="s">
        <v>83</v>
      </c>
      <c r="AW235" s="12" t="s">
        <v>6</v>
      </c>
      <c r="AX235" s="12" t="s">
        <v>76</v>
      </c>
      <c r="AY235" s="249" t="s">
        <v>126</v>
      </c>
    </row>
    <row r="236" s="1" customFormat="1" ht="16.5" customHeight="1">
      <c r="B236" s="46"/>
      <c r="C236" s="214" t="s">
        <v>456</v>
      </c>
      <c r="D236" s="214" t="s">
        <v>129</v>
      </c>
      <c r="E236" s="215" t="s">
        <v>457</v>
      </c>
      <c r="F236" s="216" t="s">
        <v>458</v>
      </c>
      <c r="G236" s="217" t="s">
        <v>459</v>
      </c>
      <c r="H236" s="218">
        <v>60.322000000000003</v>
      </c>
      <c r="I236" s="219"/>
      <c r="J236" s="220">
        <f>ROUND(I236*H236,2)</f>
        <v>0</v>
      </c>
      <c r="K236" s="216" t="s">
        <v>137</v>
      </c>
      <c r="L236" s="72"/>
      <c r="M236" s="221" t="s">
        <v>21</v>
      </c>
      <c r="N236" s="222" t="s">
        <v>42</v>
      </c>
      <c r="O236" s="47"/>
      <c r="P236" s="223">
        <f>O236*H236</f>
        <v>0</v>
      </c>
      <c r="Q236" s="223">
        <v>0</v>
      </c>
      <c r="R236" s="223">
        <f>Q236*H236</f>
        <v>0</v>
      </c>
      <c r="S236" s="223">
        <v>0</v>
      </c>
      <c r="T236" s="224">
        <f>S236*H236</f>
        <v>0</v>
      </c>
      <c r="AR236" s="24" t="s">
        <v>206</v>
      </c>
      <c r="AT236" s="24" t="s">
        <v>129</v>
      </c>
      <c r="AU236" s="24" t="s">
        <v>83</v>
      </c>
      <c r="AY236" s="24" t="s">
        <v>126</v>
      </c>
      <c r="BE236" s="225">
        <f>IF(N236="základní",J236,0)</f>
        <v>0</v>
      </c>
      <c r="BF236" s="225">
        <f>IF(N236="snížená",J236,0)</f>
        <v>0</v>
      </c>
      <c r="BG236" s="225">
        <f>IF(N236="zákl. přenesená",J236,0)</f>
        <v>0</v>
      </c>
      <c r="BH236" s="225">
        <f>IF(N236="sníž. přenesená",J236,0)</f>
        <v>0</v>
      </c>
      <c r="BI236" s="225">
        <f>IF(N236="nulová",J236,0)</f>
        <v>0</v>
      </c>
      <c r="BJ236" s="24" t="s">
        <v>76</v>
      </c>
      <c r="BK236" s="225">
        <f>ROUND(I236*H236,2)</f>
        <v>0</v>
      </c>
      <c r="BL236" s="24" t="s">
        <v>206</v>
      </c>
      <c r="BM236" s="24" t="s">
        <v>460</v>
      </c>
    </row>
    <row r="237" s="1" customFormat="1">
      <c r="B237" s="46"/>
      <c r="C237" s="74"/>
      <c r="D237" s="226" t="s">
        <v>139</v>
      </c>
      <c r="E237" s="74"/>
      <c r="F237" s="227" t="s">
        <v>461</v>
      </c>
      <c r="G237" s="74"/>
      <c r="H237" s="74"/>
      <c r="I237" s="185"/>
      <c r="J237" s="74"/>
      <c r="K237" s="74"/>
      <c r="L237" s="72"/>
      <c r="M237" s="228"/>
      <c r="N237" s="47"/>
      <c r="O237" s="47"/>
      <c r="P237" s="47"/>
      <c r="Q237" s="47"/>
      <c r="R237" s="47"/>
      <c r="S237" s="47"/>
      <c r="T237" s="95"/>
      <c r="AT237" s="24" t="s">
        <v>139</v>
      </c>
      <c r="AU237" s="24" t="s">
        <v>83</v>
      </c>
    </row>
    <row r="238" s="12" customFormat="1">
      <c r="B238" s="239"/>
      <c r="C238" s="240"/>
      <c r="D238" s="226" t="s">
        <v>151</v>
      </c>
      <c r="E238" s="241" t="s">
        <v>21</v>
      </c>
      <c r="F238" s="242" t="s">
        <v>462</v>
      </c>
      <c r="G238" s="240"/>
      <c r="H238" s="243">
        <v>69.522000000000006</v>
      </c>
      <c r="I238" s="244"/>
      <c r="J238" s="240"/>
      <c r="K238" s="240"/>
      <c r="L238" s="245"/>
      <c r="M238" s="246"/>
      <c r="N238" s="247"/>
      <c r="O238" s="247"/>
      <c r="P238" s="247"/>
      <c r="Q238" s="247"/>
      <c r="R238" s="247"/>
      <c r="S238" s="247"/>
      <c r="T238" s="248"/>
      <c r="AT238" s="249" t="s">
        <v>151</v>
      </c>
      <c r="AU238" s="249" t="s">
        <v>83</v>
      </c>
      <c r="AV238" s="12" t="s">
        <v>83</v>
      </c>
      <c r="AW238" s="12" t="s">
        <v>35</v>
      </c>
      <c r="AX238" s="12" t="s">
        <v>71</v>
      </c>
      <c r="AY238" s="249" t="s">
        <v>126</v>
      </c>
    </row>
    <row r="239" s="12" customFormat="1">
      <c r="B239" s="239"/>
      <c r="C239" s="240"/>
      <c r="D239" s="226" t="s">
        <v>151</v>
      </c>
      <c r="E239" s="241" t="s">
        <v>21</v>
      </c>
      <c r="F239" s="242" t="s">
        <v>463</v>
      </c>
      <c r="G239" s="240"/>
      <c r="H239" s="243">
        <v>-9.1999999999999993</v>
      </c>
      <c r="I239" s="244"/>
      <c r="J239" s="240"/>
      <c r="K239" s="240"/>
      <c r="L239" s="245"/>
      <c r="M239" s="246"/>
      <c r="N239" s="247"/>
      <c r="O239" s="247"/>
      <c r="P239" s="247"/>
      <c r="Q239" s="247"/>
      <c r="R239" s="247"/>
      <c r="S239" s="247"/>
      <c r="T239" s="248"/>
      <c r="AT239" s="249" t="s">
        <v>151</v>
      </c>
      <c r="AU239" s="249" t="s">
        <v>83</v>
      </c>
      <c r="AV239" s="12" t="s">
        <v>83</v>
      </c>
      <c r="AW239" s="12" t="s">
        <v>35</v>
      </c>
      <c r="AX239" s="12" t="s">
        <v>71</v>
      </c>
      <c r="AY239" s="249" t="s">
        <v>126</v>
      </c>
    </row>
    <row r="240" s="13" customFormat="1">
      <c r="B240" s="250"/>
      <c r="C240" s="251"/>
      <c r="D240" s="226" t="s">
        <v>151</v>
      </c>
      <c r="E240" s="252" t="s">
        <v>21</v>
      </c>
      <c r="F240" s="253" t="s">
        <v>192</v>
      </c>
      <c r="G240" s="251"/>
      <c r="H240" s="254">
        <v>60.322000000000003</v>
      </c>
      <c r="I240" s="255"/>
      <c r="J240" s="251"/>
      <c r="K240" s="251"/>
      <c r="L240" s="256"/>
      <c r="M240" s="257"/>
      <c r="N240" s="258"/>
      <c r="O240" s="258"/>
      <c r="P240" s="258"/>
      <c r="Q240" s="258"/>
      <c r="R240" s="258"/>
      <c r="S240" s="258"/>
      <c r="T240" s="259"/>
      <c r="AT240" s="260" t="s">
        <v>151</v>
      </c>
      <c r="AU240" s="260" t="s">
        <v>83</v>
      </c>
      <c r="AV240" s="13" t="s">
        <v>133</v>
      </c>
      <c r="AW240" s="13" t="s">
        <v>35</v>
      </c>
      <c r="AX240" s="13" t="s">
        <v>76</v>
      </c>
      <c r="AY240" s="260" t="s">
        <v>126</v>
      </c>
    </row>
    <row r="241" s="1" customFormat="1" ht="16.5" customHeight="1">
      <c r="B241" s="46"/>
      <c r="C241" s="262" t="s">
        <v>464</v>
      </c>
      <c r="D241" s="262" t="s">
        <v>397</v>
      </c>
      <c r="E241" s="263" t="s">
        <v>465</v>
      </c>
      <c r="F241" s="264" t="s">
        <v>466</v>
      </c>
      <c r="G241" s="265" t="s">
        <v>467</v>
      </c>
      <c r="H241" s="266">
        <v>34.685000000000002</v>
      </c>
      <c r="I241" s="267"/>
      <c r="J241" s="268">
        <f>ROUND(I241*H241,2)</f>
        <v>0</v>
      </c>
      <c r="K241" s="264" t="s">
        <v>21</v>
      </c>
      <c r="L241" s="269"/>
      <c r="M241" s="270" t="s">
        <v>21</v>
      </c>
      <c r="N241" s="271" t="s">
        <v>42</v>
      </c>
      <c r="O241" s="47"/>
      <c r="P241" s="223">
        <f>O241*H241</f>
        <v>0</v>
      </c>
      <c r="Q241" s="223">
        <v>0.00020000000000000001</v>
      </c>
      <c r="R241" s="223">
        <f>Q241*H241</f>
        <v>0.0069370000000000005</v>
      </c>
      <c r="S241" s="223">
        <v>0</v>
      </c>
      <c r="T241" s="224">
        <f>S241*H241</f>
        <v>0</v>
      </c>
      <c r="AR241" s="24" t="s">
        <v>293</v>
      </c>
      <c r="AT241" s="24" t="s">
        <v>397</v>
      </c>
      <c r="AU241" s="24" t="s">
        <v>83</v>
      </c>
      <c r="AY241" s="24" t="s">
        <v>126</v>
      </c>
      <c r="BE241" s="225">
        <f>IF(N241="základní",J241,0)</f>
        <v>0</v>
      </c>
      <c r="BF241" s="225">
        <f>IF(N241="snížená",J241,0)</f>
        <v>0</v>
      </c>
      <c r="BG241" s="225">
        <f>IF(N241="zákl. přenesená",J241,0)</f>
        <v>0</v>
      </c>
      <c r="BH241" s="225">
        <f>IF(N241="sníž. přenesená",J241,0)</f>
        <v>0</v>
      </c>
      <c r="BI241" s="225">
        <f>IF(N241="nulová",J241,0)</f>
        <v>0</v>
      </c>
      <c r="BJ241" s="24" t="s">
        <v>76</v>
      </c>
      <c r="BK241" s="225">
        <f>ROUND(I241*H241,2)</f>
        <v>0</v>
      </c>
      <c r="BL241" s="24" t="s">
        <v>206</v>
      </c>
      <c r="BM241" s="24" t="s">
        <v>468</v>
      </c>
    </row>
    <row r="242" s="12" customFormat="1">
      <c r="B242" s="239"/>
      <c r="C242" s="240"/>
      <c r="D242" s="226" t="s">
        <v>151</v>
      </c>
      <c r="E242" s="241" t="s">
        <v>21</v>
      </c>
      <c r="F242" s="242" t="s">
        <v>469</v>
      </c>
      <c r="G242" s="240"/>
      <c r="H242" s="243">
        <v>30.161000000000001</v>
      </c>
      <c r="I242" s="244"/>
      <c r="J242" s="240"/>
      <c r="K242" s="240"/>
      <c r="L242" s="245"/>
      <c r="M242" s="246"/>
      <c r="N242" s="247"/>
      <c r="O242" s="247"/>
      <c r="P242" s="247"/>
      <c r="Q242" s="247"/>
      <c r="R242" s="247"/>
      <c r="S242" s="247"/>
      <c r="T242" s="248"/>
      <c r="AT242" s="249" t="s">
        <v>151</v>
      </c>
      <c r="AU242" s="249" t="s">
        <v>83</v>
      </c>
      <c r="AV242" s="12" t="s">
        <v>83</v>
      </c>
      <c r="AW242" s="12" t="s">
        <v>35</v>
      </c>
      <c r="AX242" s="12" t="s">
        <v>76</v>
      </c>
      <c r="AY242" s="249" t="s">
        <v>126</v>
      </c>
    </row>
    <row r="243" s="12" customFormat="1">
      <c r="B243" s="239"/>
      <c r="C243" s="240"/>
      <c r="D243" s="226" t="s">
        <v>151</v>
      </c>
      <c r="E243" s="240"/>
      <c r="F243" s="242" t="s">
        <v>470</v>
      </c>
      <c r="G243" s="240"/>
      <c r="H243" s="243">
        <v>34.685000000000002</v>
      </c>
      <c r="I243" s="244"/>
      <c r="J243" s="240"/>
      <c r="K243" s="240"/>
      <c r="L243" s="245"/>
      <c r="M243" s="246"/>
      <c r="N243" s="247"/>
      <c r="O243" s="247"/>
      <c r="P243" s="247"/>
      <c r="Q243" s="247"/>
      <c r="R243" s="247"/>
      <c r="S243" s="247"/>
      <c r="T243" s="248"/>
      <c r="AT243" s="249" t="s">
        <v>151</v>
      </c>
      <c r="AU243" s="249" t="s">
        <v>83</v>
      </c>
      <c r="AV243" s="12" t="s">
        <v>83</v>
      </c>
      <c r="AW243" s="12" t="s">
        <v>6</v>
      </c>
      <c r="AX243" s="12" t="s">
        <v>76</v>
      </c>
      <c r="AY243" s="249" t="s">
        <v>126</v>
      </c>
    </row>
    <row r="244" s="1" customFormat="1" ht="16.5" customHeight="1">
      <c r="B244" s="46"/>
      <c r="C244" s="214" t="s">
        <v>471</v>
      </c>
      <c r="D244" s="214" t="s">
        <v>129</v>
      </c>
      <c r="E244" s="215" t="s">
        <v>472</v>
      </c>
      <c r="F244" s="216" t="s">
        <v>473</v>
      </c>
      <c r="G244" s="217" t="s">
        <v>459</v>
      </c>
      <c r="H244" s="218">
        <v>68.920000000000002</v>
      </c>
      <c r="I244" s="219"/>
      <c r="J244" s="220">
        <f>ROUND(I244*H244,2)</f>
        <v>0</v>
      </c>
      <c r="K244" s="216" t="s">
        <v>137</v>
      </c>
      <c r="L244" s="72"/>
      <c r="M244" s="221" t="s">
        <v>21</v>
      </c>
      <c r="N244" s="222" t="s">
        <v>42</v>
      </c>
      <c r="O244" s="47"/>
      <c r="P244" s="223">
        <f>O244*H244</f>
        <v>0</v>
      </c>
      <c r="Q244" s="223">
        <v>0</v>
      </c>
      <c r="R244" s="223">
        <f>Q244*H244</f>
        <v>0</v>
      </c>
      <c r="S244" s="223">
        <v>0</v>
      </c>
      <c r="T244" s="224">
        <f>S244*H244</f>
        <v>0</v>
      </c>
      <c r="AR244" s="24" t="s">
        <v>206</v>
      </c>
      <c r="AT244" s="24" t="s">
        <v>129</v>
      </c>
      <c r="AU244" s="24" t="s">
        <v>83</v>
      </c>
      <c r="AY244" s="24" t="s">
        <v>126</v>
      </c>
      <c r="BE244" s="225">
        <f>IF(N244="základní",J244,0)</f>
        <v>0</v>
      </c>
      <c r="BF244" s="225">
        <f>IF(N244="snížená",J244,0)</f>
        <v>0</v>
      </c>
      <c r="BG244" s="225">
        <f>IF(N244="zákl. přenesená",J244,0)</f>
        <v>0</v>
      </c>
      <c r="BH244" s="225">
        <f>IF(N244="sníž. přenesená",J244,0)</f>
        <v>0</v>
      </c>
      <c r="BI244" s="225">
        <f>IF(N244="nulová",J244,0)</f>
        <v>0</v>
      </c>
      <c r="BJ244" s="24" t="s">
        <v>76</v>
      </c>
      <c r="BK244" s="225">
        <f>ROUND(I244*H244,2)</f>
        <v>0</v>
      </c>
      <c r="BL244" s="24" t="s">
        <v>206</v>
      </c>
      <c r="BM244" s="24" t="s">
        <v>474</v>
      </c>
    </row>
    <row r="245" s="1" customFormat="1">
      <c r="B245" s="46"/>
      <c r="C245" s="74"/>
      <c r="D245" s="226" t="s">
        <v>139</v>
      </c>
      <c r="E245" s="74"/>
      <c r="F245" s="227" t="s">
        <v>461</v>
      </c>
      <c r="G245" s="74"/>
      <c r="H245" s="74"/>
      <c r="I245" s="185"/>
      <c r="J245" s="74"/>
      <c r="K245" s="74"/>
      <c r="L245" s="72"/>
      <c r="M245" s="228"/>
      <c r="N245" s="47"/>
      <c r="O245" s="47"/>
      <c r="P245" s="47"/>
      <c r="Q245" s="47"/>
      <c r="R245" s="47"/>
      <c r="S245" s="47"/>
      <c r="T245" s="95"/>
      <c r="AT245" s="24" t="s">
        <v>139</v>
      </c>
      <c r="AU245" s="24" t="s">
        <v>83</v>
      </c>
    </row>
    <row r="246" s="12" customFormat="1">
      <c r="B246" s="239"/>
      <c r="C246" s="240"/>
      <c r="D246" s="226" t="s">
        <v>151</v>
      </c>
      <c r="E246" s="241" t="s">
        <v>21</v>
      </c>
      <c r="F246" s="242" t="s">
        <v>475</v>
      </c>
      <c r="G246" s="240"/>
      <c r="H246" s="243">
        <v>51</v>
      </c>
      <c r="I246" s="244"/>
      <c r="J246" s="240"/>
      <c r="K246" s="240"/>
      <c r="L246" s="245"/>
      <c r="M246" s="246"/>
      <c r="N246" s="247"/>
      <c r="O246" s="247"/>
      <c r="P246" s="247"/>
      <c r="Q246" s="247"/>
      <c r="R246" s="247"/>
      <c r="S246" s="247"/>
      <c r="T246" s="248"/>
      <c r="AT246" s="249" t="s">
        <v>151</v>
      </c>
      <c r="AU246" s="249" t="s">
        <v>83</v>
      </c>
      <c r="AV246" s="12" t="s">
        <v>83</v>
      </c>
      <c r="AW246" s="12" t="s">
        <v>35</v>
      </c>
      <c r="AX246" s="12" t="s">
        <v>71</v>
      </c>
      <c r="AY246" s="249" t="s">
        <v>126</v>
      </c>
    </row>
    <row r="247" s="12" customFormat="1">
      <c r="B247" s="239"/>
      <c r="C247" s="240"/>
      <c r="D247" s="226" t="s">
        <v>151</v>
      </c>
      <c r="E247" s="241" t="s">
        <v>21</v>
      </c>
      <c r="F247" s="242" t="s">
        <v>476</v>
      </c>
      <c r="G247" s="240"/>
      <c r="H247" s="243">
        <v>17.920000000000002</v>
      </c>
      <c r="I247" s="244"/>
      <c r="J247" s="240"/>
      <c r="K247" s="240"/>
      <c r="L247" s="245"/>
      <c r="M247" s="246"/>
      <c r="N247" s="247"/>
      <c r="O247" s="247"/>
      <c r="P247" s="247"/>
      <c r="Q247" s="247"/>
      <c r="R247" s="247"/>
      <c r="S247" s="247"/>
      <c r="T247" s="248"/>
      <c r="AT247" s="249" t="s">
        <v>151</v>
      </c>
      <c r="AU247" s="249" t="s">
        <v>83</v>
      </c>
      <c r="AV247" s="12" t="s">
        <v>83</v>
      </c>
      <c r="AW247" s="12" t="s">
        <v>35</v>
      </c>
      <c r="AX247" s="12" t="s">
        <v>71</v>
      </c>
      <c r="AY247" s="249" t="s">
        <v>126</v>
      </c>
    </row>
    <row r="248" s="13" customFormat="1">
      <c r="B248" s="250"/>
      <c r="C248" s="251"/>
      <c r="D248" s="226" t="s">
        <v>151</v>
      </c>
      <c r="E248" s="252" t="s">
        <v>21</v>
      </c>
      <c r="F248" s="253" t="s">
        <v>192</v>
      </c>
      <c r="G248" s="251"/>
      <c r="H248" s="254">
        <v>68.920000000000002</v>
      </c>
      <c r="I248" s="255"/>
      <c r="J248" s="251"/>
      <c r="K248" s="251"/>
      <c r="L248" s="256"/>
      <c r="M248" s="257"/>
      <c r="N248" s="258"/>
      <c r="O248" s="258"/>
      <c r="P248" s="258"/>
      <c r="Q248" s="258"/>
      <c r="R248" s="258"/>
      <c r="S248" s="258"/>
      <c r="T248" s="259"/>
      <c r="AT248" s="260" t="s">
        <v>151</v>
      </c>
      <c r="AU248" s="260" t="s">
        <v>83</v>
      </c>
      <c r="AV248" s="13" t="s">
        <v>133</v>
      </c>
      <c r="AW248" s="13" t="s">
        <v>35</v>
      </c>
      <c r="AX248" s="13" t="s">
        <v>76</v>
      </c>
      <c r="AY248" s="260" t="s">
        <v>126</v>
      </c>
    </row>
    <row r="249" s="1" customFormat="1" ht="16.5" customHeight="1">
      <c r="B249" s="46"/>
      <c r="C249" s="262" t="s">
        <v>477</v>
      </c>
      <c r="D249" s="262" t="s">
        <v>397</v>
      </c>
      <c r="E249" s="263" t="s">
        <v>478</v>
      </c>
      <c r="F249" s="264" t="s">
        <v>479</v>
      </c>
      <c r="G249" s="265" t="s">
        <v>467</v>
      </c>
      <c r="H249" s="266">
        <v>39.628999999999998</v>
      </c>
      <c r="I249" s="267"/>
      <c r="J249" s="268">
        <f>ROUND(I249*H249,2)</f>
        <v>0</v>
      </c>
      <c r="K249" s="264" t="s">
        <v>21</v>
      </c>
      <c r="L249" s="269"/>
      <c r="M249" s="270" t="s">
        <v>21</v>
      </c>
      <c r="N249" s="271" t="s">
        <v>42</v>
      </c>
      <c r="O249" s="47"/>
      <c r="P249" s="223">
        <f>O249*H249</f>
        <v>0</v>
      </c>
      <c r="Q249" s="223">
        <v>0.00029999999999999997</v>
      </c>
      <c r="R249" s="223">
        <f>Q249*H249</f>
        <v>0.011888699999999999</v>
      </c>
      <c r="S249" s="223">
        <v>0</v>
      </c>
      <c r="T249" s="224">
        <f>S249*H249</f>
        <v>0</v>
      </c>
      <c r="AR249" s="24" t="s">
        <v>293</v>
      </c>
      <c r="AT249" s="24" t="s">
        <v>397</v>
      </c>
      <c r="AU249" s="24" t="s">
        <v>83</v>
      </c>
      <c r="AY249" s="24" t="s">
        <v>126</v>
      </c>
      <c r="BE249" s="225">
        <f>IF(N249="základní",J249,0)</f>
        <v>0</v>
      </c>
      <c r="BF249" s="225">
        <f>IF(N249="snížená",J249,0)</f>
        <v>0</v>
      </c>
      <c r="BG249" s="225">
        <f>IF(N249="zákl. přenesená",J249,0)</f>
        <v>0</v>
      </c>
      <c r="BH249" s="225">
        <f>IF(N249="sníž. přenesená",J249,0)</f>
        <v>0</v>
      </c>
      <c r="BI249" s="225">
        <f>IF(N249="nulová",J249,0)</f>
        <v>0</v>
      </c>
      <c r="BJ249" s="24" t="s">
        <v>76</v>
      </c>
      <c r="BK249" s="225">
        <f>ROUND(I249*H249,2)</f>
        <v>0</v>
      </c>
      <c r="BL249" s="24" t="s">
        <v>206</v>
      </c>
      <c r="BM249" s="24" t="s">
        <v>480</v>
      </c>
    </row>
    <row r="250" s="12" customFormat="1">
      <c r="B250" s="239"/>
      <c r="C250" s="240"/>
      <c r="D250" s="226" t="s">
        <v>151</v>
      </c>
      <c r="E250" s="241" t="s">
        <v>21</v>
      </c>
      <c r="F250" s="242" t="s">
        <v>481</v>
      </c>
      <c r="G250" s="240"/>
      <c r="H250" s="243">
        <v>34.460000000000001</v>
      </c>
      <c r="I250" s="244"/>
      <c r="J250" s="240"/>
      <c r="K250" s="240"/>
      <c r="L250" s="245"/>
      <c r="M250" s="246"/>
      <c r="N250" s="247"/>
      <c r="O250" s="247"/>
      <c r="P250" s="247"/>
      <c r="Q250" s="247"/>
      <c r="R250" s="247"/>
      <c r="S250" s="247"/>
      <c r="T250" s="248"/>
      <c r="AT250" s="249" t="s">
        <v>151</v>
      </c>
      <c r="AU250" s="249" t="s">
        <v>83</v>
      </c>
      <c r="AV250" s="12" t="s">
        <v>83</v>
      </c>
      <c r="AW250" s="12" t="s">
        <v>35</v>
      </c>
      <c r="AX250" s="12" t="s">
        <v>76</v>
      </c>
      <c r="AY250" s="249" t="s">
        <v>126</v>
      </c>
    </row>
    <row r="251" s="12" customFormat="1">
      <c r="B251" s="239"/>
      <c r="C251" s="240"/>
      <c r="D251" s="226" t="s">
        <v>151</v>
      </c>
      <c r="E251" s="240"/>
      <c r="F251" s="242" t="s">
        <v>482</v>
      </c>
      <c r="G251" s="240"/>
      <c r="H251" s="243">
        <v>39.628999999999998</v>
      </c>
      <c r="I251" s="244"/>
      <c r="J251" s="240"/>
      <c r="K251" s="240"/>
      <c r="L251" s="245"/>
      <c r="M251" s="246"/>
      <c r="N251" s="247"/>
      <c r="O251" s="247"/>
      <c r="P251" s="247"/>
      <c r="Q251" s="247"/>
      <c r="R251" s="247"/>
      <c r="S251" s="247"/>
      <c r="T251" s="248"/>
      <c r="AT251" s="249" t="s">
        <v>151</v>
      </c>
      <c r="AU251" s="249" t="s">
        <v>83</v>
      </c>
      <c r="AV251" s="12" t="s">
        <v>83</v>
      </c>
      <c r="AW251" s="12" t="s">
        <v>6</v>
      </c>
      <c r="AX251" s="12" t="s">
        <v>76</v>
      </c>
      <c r="AY251" s="249" t="s">
        <v>126</v>
      </c>
    </row>
    <row r="252" s="1" customFormat="1" ht="25.5" customHeight="1">
      <c r="B252" s="46"/>
      <c r="C252" s="214" t="s">
        <v>483</v>
      </c>
      <c r="D252" s="214" t="s">
        <v>129</v>
      </c>
      <c r="E252" s="215" t="s">
        <v>484</v>
      </c>
      <c r="F252" s="216" t="s">
        <v>485</v>
      </c>
      <c r="G252" s="217" t="s">
        <v>132</v>
      </c>
      <c r="H252" s="218">
        <v>30.687999999999999</v>
      </c>
      <c r="I252" s="219"/>
      <c r="J252" s="220">
        <f>ROUND(I252*H252,2)</f>
        <v>0</v>
      </c>
      <c r="K252" s="216" t="s">
        <v>137</v>
      </c>
      <c r="L252" s="72"/>
      <c r="M252" s="221" t="s">
        <v>21</v>
      </c>
      <c r="N252" s="222" t="s">
        <v>42</v>
      </c>
      <c r="O252" s="47"/>
      <c r="P252" s="223">
        <f>O252*H252</f>
        <v>0</v>
      </c>
      <c r="Q252" s="223">
        <v>0</v>
      </c>
      <c r="R252" s="223">
        <f>Q252*H252</f>
        <v>0</v>
      </c>
      <c r="S252" s="223">
        <v>0</v>
      </c>
      <c r="T252" s="224">
        <f>S252*H252</f>
        <v>0</v>
      </c>
      <c r="AR252" s="24" t="s">
        <v>206</v>
      </c>
      <c r="AT252" s="24" t="s">
        <v>129</v>
      </c>
      <c r="AU252" s="24" t="s">
        <v>83</v>
      </c>
      <c r="AY252" s="24" t="s">
        <v>126</v>
      </c>
      <c r="BE252" s="225">
        <f>IF(N252="základní",J252,0)</f>
        <v>0</v>
      </c>
      <c r="BF252" s="225">
        <f>IF(N252="snížená",J252,0)</f>
        <v>0</v>
      </c>
      <c r="BG252" s="225">
        <f>IF(N252="zákl. přenesená",J252,0)</f>
        <v>0</v>
      </c>
      <c r="BH252" s="225">
        <f>IF(N252="sníž. přenesená",J252,0)</f>
        <v>0</v>
      </c>
      <c r="BI252" s="225">
        <f>IF(N252="nulová",J252,0)</f>
        <v>0</v>
      </c>
      <c r="BJ252" s="24" t="s">
        <v>76</v>
      </c>
      <c r="BK252" s="225">
        <f>ROUND(I252*H252,2)</f>
        <v>0</v>
      </c>
      <c r="BL252" s="24" t="s">
        <v>206</v>
      </c>
      <c r="BM252" s="24" t="s">
        <v>486</v>
      </c>
    </row>
    <row r="253" s="1" customFormat="1">
      <c r="B253" s="46"/>
      <c r="C253" s="74"/>
      <c r="D253" s="226" t="s">
        <v>139</v>
      </c>
      <c r="E253" s="74"/>
      <c r="F253" s="227" t="s">
        <v>461</v>
      </c>
      <c r="G253" s="74"/>
      <c r="H253" s="74"/>
      <c r="I253" s="185"/>
      <c r="J253" s="74"/>
      <c r="K253" s="74"/>
      <c r="L253" s="72"/>
      <c r="M253" s="228"/>
      <c r="N253" s="47"/>
      <c r="O253" s="47"/>
      <c r="P253" s="47"/>
      <c r="Q253" s="47"/>
      <c r="R253" s="47"/>
      <c r="S253" s="47"/>
      <c r="T253" s="95"/>
      <c r="AT253" s="24" t="s">
        <v>139</v>
      </c>
      <c r="AU253" s="24" t="s">
        <v>83</v>
      </c>
    </row>
    <row r="254" s="1" customFormat="1" ht="16.5" customHeight="1">
      <c r="B254" s="46"/>
      <c r="C254" s="262" t="s">
        <v>487</v>
      </c>
      <c r="D254" s="262" t="s">
        <v>397</v>
      </c>
      <c r="E254" s="263" t="s">
        <v>488</v>
      </c>
      <c r="F254" s="264" t="s">
        <v>489</v>
      </c>
      <c r="G254" s="265" t="s">
        <v>490</v>
      </c>
      <c r="H254" s="266">
        <v>1.764</v>
      </c>
      <c r="I254" s="267"/>
      <c r="J254" s="268">
        <f>ROUND(I254*H254,2)</f>
        <v>0</v>
      </c>
      <c r="K254" s="264" t="s">
        <v>137</v>
      </c>
      <c r="L254" s="269"/>
      <c r="M254" s="270" t="s">
        <v>21</v>
      </c>
      <c r="N254" s="271" t="s">
        <v>42</v>
      </c>
      <c r="O254" s="47"/>
      <c r="P254" s="223">
        <f>O254*H254</f>
        <v>0</v>
      </c>
      <c r="Q254" s="223">
        <v>0.5</v>
      </c>
      <c r="R254" s="223">
        <f>Q254*H254</f>
        <v>0.88200000000000001</v>
      </c>
      <c r="S254" s="223">
        <v>0</v>
      </c>
      <c r="T254" s="224">
        <f>S254*H254</f>
        <v>0</v>
      </c>
      <c r="AR254" s="24" t="s">
        <v>293</v>
      </c>
      <c r="AT254" s="24" t="s">
        <v>397</v>
      </c>
      <c r="AU254" s="24" t="s">
        <v>83</v>
      </c>
      <c r="AY254" s="24" t="s">
        <v>126</v>
      </c>
      <c r="BE254" s="225">
        <f>IF(N254="základní",J254,0)</f>
        <v>0</v>
      </c>
      <c r="BF254" s="225">
        <f>IF(N254="snížená",J254,0)</f>
        <v>0</v>
      </c>
      <c r="BG254" s="225">
        <f>IF(N254="zákl. přenesená",J254,0)</f>
        <v>0</v>
      </c>
      <c r="BH254" s="225">
        <f>IF(N254="sníž. přenesená",J254,0)</f>
        <v>0</v>
      </c>
      <c r="BI254" s="225">
        <f>IF(N254="nulová",J254,0)</f>
        <v>0</v>
      </c>
      <c r="BJ254" s="24" t="s">
        <v>76</v>
      </c>
      <c r="BK254" s="225">
        <f>ROUND(I254*H254,2)</f>
        <v>0</v>
      </c>
      <c r="BL254" s="24" t="s">
        <v>206</v>
      </c>
      <c r="BM254" s="24" t="s">
        <v>491</v>
      </c>
    </row>
    <row r="255" s="12" customFormat="1">
      <c r="B255" s="239"/>
      <c r="C255" s="240"/>
      <c r="D255" s="226" t="s">
        <v>151</v>
      </c>
      <c r="E255" s="241" t="s">
        <v>21</v>
      </c>
      <c r="F255" s="242" t="s">
        <v>492</v>
      </c>
      <c r="G255" s="240"/>
      <c r="H255" s="243">
        <v>1.534</v>
      </c>
      <c r="I255" s="244"/>
      <c r="J255" s="240"/>
      <c r="K255" s="240"/>
      <c r="L255" s="245"/>
      <c r="M255" s="246"/>
      <c r="N255" s="247"/>
      <c r="O255" s="247"/>
      <c r="P255" s="247"/>
      <c r="Q255" s="247"/>
      <c r="R255" s="247"/>
      <c r="S255" s="247"/>
      <c r="T255" s="248"/>
      <c r="AT255" s="249" t="s">
        <v>151</v>
      </c>
      <c r="AU255" s="249" t="s">
        <v>83</v>
      </c>
      <c r="AV255" s="12" t="s">
        <v>83</v>
      </c>
      <c r="AW255" s="12" t="s">
        <v>35</v>
      </c>
      <c r="AX255" s="12" t="s">
        <v>76</v>
      </c>
      <c r="AY255" s="249" t="s">
        <v>126</v>
      </c>
    </row>
    <row r="256" s="12" customFormat="1">
      <c r="B256" s="239"/>
      <c r="C256" s="240"/>
      <c r="D256" s="226" t="s">
        <v>151</v>
      </c>
      <c r="E256" s="240"/>
      <c r="F256" s="242" t="s">
        <v>493</v>
      </c>
      <c r="G256" s="240"/>
      <c r="H256" s="243">
        <v>1.764</v>
      </c>
      <c r="I256" s="244"/>
      <c r="J256" s="240"/>
      <c r="K256" s="240"/>
      <c r="L256" s="245"/>
      <c r="M256" s="246"/>
      <c r="N256" s="247"/>
      <c r="O256" s="247"/>
      <c r="P256" s="247"/>
      <c r="Q256" s="247"/>
      <c r="R256" s="247"/>
      <c r="S256" s="247"/>
      <c r="T256" s="248"/>
      <c r="AT256" s="249" t="s">
        <v>151</v>
      </c>
      <c r="AU256" s="249" t="s">
        <v>83</v>
      </c>
      <c r="AV256" s="12" t="s">
        <v>83</v>
      </c>
      <c r="AW256" s="12" t="s">
        <v>6</v>
      </c>
      <c r="AX256" s="12" t="s">
        <v>76</v>
      </c>
      <c r="AY256" s="249" t="s">
        <v>126</v>
      </c>
    </row>
    <row r="257" s="1" customFormat="1" ht="16.5" customHeight="1">
      <c r="B257" s="46"/>
      <c r="C257" s="214" t="s">
        <v>494</v>
      </c>
      <c r="D257" s="214" t="s">
        <v>129</v>
      </c>
      <c r="E257" s="215" t="s">
        <v>495</v>
      </c>
      <c r="F257" s="216" t="s">
        <v>496</v>
      </c>
      <c r="G257" s="217" t="s">
        <v>490</v>
      </c>
      <c r="H257" s="218">
        <v>1.534</v>
      </c>
      <c r="I257" s="219"/>
      <c r="J257" s="220">
        <f>ROUND(I257*H257,2)</f>
        <v>0</v>
      </c>
      <c r="K257" s="216" t="s">
        <v>21</v>
      </c>
      <c r="L257" s="72"/>
      <c r="M257" s="221" t="s">
        <v>21</v>
      </c>
      <c r="N257" s="222" t="s">
        <v>42</v>
      </c>
      <c r="O257" s="47"/>
      <c r="P257" s="223">
        <f>O257*H257</f>
        <v>0</v>
      </c>
      <c r="Q257" s="223">
        <v>0</v>
      </c>
      <c r="R257" s="223">
        <f>Q257*H257</f>
        <v>0</v>
      </c>
      <c r="S257" s="223">
        <v>0</v>
      </c>
      <c r="T257" s="224">
        <f>S257*H257</f>
        <v>0</v>
      </c>
      <c r="AR257" s="24" t="s">
        <v>206</v>
      </c>
      <c r="AT257" s="24" t="s">
        <v>129</v>
      </c>
      <c r="AU257" s="24" t="s">
        <v>83</v>
      </c>
      <c r="AY257" s="24" t="s">
        <v>126</v>
      </c>
      <c r="BE257" s="225">
        <f>IF(N257="základní",J257,0)</f>
        <v>0</v>
      </c>
      <c r="BF257" s="225">
        <f>IF(N257="snížená",J257,0)</f>
        <v>0</v>
      </c>
      <c r="BG257" s="225">
        <f>IF(N257="zákl. přenesená",J257,0)</f>
        <v>0</v>
      </c>
      <c r="BH257" s="225">
        <f>IF(N257="sníž. přenesená",J257,0)</f>
        <v>0</v>
      </c>
      <c r="BI257" s="225">
        <f>IF(N257="nulová",J257,0)</f>
        <v>0</v>
      </c>
      <c r="BJ257" s="24" t="s">
        <v>76</v>
      </c>
      <c r="BK257" s="225">
        <f>ROUND(I257*H257,2)</f>
        <v>0</v>
      </c>
      <c r="BL257" s="24" t="s">
        <v>206</v>
      </c>
      <c r="BM257" s="24" t="s">
        <v>497</v>
      </c>
    </row>
    <row r="258" s="1" customFormat="1" ht="25.5" customHeight="1">
      <c r="B258" s="46"/>
      <c r="C258" s="214" t="s">
        <v>498</v>
      </c>
      <c r="D258" s="214" t="s">
        <v>129</v>
      </c>
      <c r="E258" s="215" t="s">
        <v>499</v>
      </c>
      <c r="F258" s="216" t="s">
        <v>500</v>
      </c>
      <c r="G258" s="217" t="s">
        <v>301</v>
      </c>
      <c r="H258" s="261"/>
      <c r="I258" s="219"/>
      <c r="J258" s="220">
        <f>ROUND(I258*H258,2)</f>
        <v>0</v>
      </c>
      <c r="K258" s="216" t="s">
        <v>137</v>
      </c>
      <c r="L258" s="72"/>
      <c r="M258" s="221" t="s">
        <v>21</v>
      </c>
      <c r="N258" s="222" t="s">
        <v>42</v>
      </c>
      <c r="O258" s="47"/>
      <c r="P258" s="223">
        <f>O258*H258</f>
        <v>0</v>
      </c>
      <c r="Q258" s="223">
        <v>0</v>
      </c>
      <c r="R258" s="223">
        <f>Q258*H258</f>
        <v>0</v>
      </c>
      <c r="S258" s="223">
        <v>0</v>
      </c>
      <c r="T258" s="224">
        <f>S258*H258</f>
        <v>0</v>
      </c>
      <c r="AR258" s="24" t="s">
        <v>206</v>
      </c>
      <c r="AT258" s="24" t="s">
        <v>129</v>
      </c>
      <c r="AU258" s="24" t="s">
        <v>83</v>
      </c>
      <c r="AY258" s="24" t="s">
        <v>126</v>
      </c>
      <c r="BE258" s="225">
        <f>IF(N258="základní",J258,0)</f>
        <v>0</v>
      </c>
      <c r="BF258" s="225">
        <f>IF(N258="snížená",J258,0)</f>
        <v>0</v>
      </c>
      <c r="BG258" s="225">
        <f>IF(N258="zákl. přenesená",J258,0)</f>
        <v>0</v>
      </c>
      <c r="BH258" s="225">
        <f>IF(N258="sníž. přenesená",J258,0)</f>
        <v>0</v>
      </c>
      <c r="BI258" s="225">
        <f>IF(N258="nulová",J258,0)</f>
        <v>0</v>
      </c>
      <c r="BJ258" s="24" t="s">
        <v>76</v>
      </c>
      <c r="BK258" s="225">
        <f>ROUND(I258*H258,2)</f>
        <v>0</v>
      </c>
      <c r="BL258" s="24" t="s">
        <v>206</v>
      </c>
      <c r="BM258" s="24" t="s">
        <v>501</v>
      </c>
    </row>
    <row r="259" s="1" customFormat="1">
      <c r="B259" s="46"/>
      <c r="C259" s="74"/>
      <c r="D259" s="226" t="s">
        <v>139</v>
      </c>
      <c r="E259" s="74"/>
      <c r="F259" s="227" t="s">
        <v>502</v>
      </c>
      <c r="G259" s="74"/>
      <c r="H259" s="74"/>
      <c r="I259" s="185"/>
      <c r="J259" s="74"/>
      <c r="K259" s="74"/>
      <c r="L259" s="72"/>
      <c r="M259" s="228"/>
      <c r="N259" s="47"/>
      <c r="O259" s="47"/>
      <c r="P259" s="47"/>
      <c r="Q259" s="47"/>
      <c r="R259" s="47"/>
      <c r="S259" s="47"/>
      <c r="T259" s="95"/>
      <c r="AT259" s="24" t="s">
        <v>139</v>
      </c>
      <c r="AU259" s="24" t="s">
        <v>83</v>
      </c>
    </row>
    <row r="260" s="10" customFormat="1" ht="29.88" customHeight="1">
      <c r="B260" s="198"/>
      <c r="C260" s="199"/>
      <c r="D260" s="200" t="s">
        <v>70</v>
      </c>
      <c r="E260" s="212" t="s">
        <v>503</v>
      </c>
      <c r="F260" s="212" t="s">
        <v>504</v>
      </c>
      <c r="G260" s="199"/>
      <c r="H260" s="199"/>
      <c r="I260" s="202"/>
      <c r="J260" s="213">
        <f>BK260</f>
        <v>0</v>
      </c>
      <c r="K260" s="199"/>
      <c r="L260" s="204"/>
      <c r="M260" s="205"/>
      <c r="N260" s="206"/>
      <c r="O260" s="206"/>
      <c r="P260" s="207">
        <f>SUM(P261:P267)</f>
        <v>0</v>
      </c>
      <c r="Q260" s="206"/>
      <c r="R260" s="207">
        <f>SUM(R261:R267)</f>
        <v>0.0007425</v>
      </c>
      <c r="S260" s="206"/>
      <c r="T260" s="208">
        <f>SUM(T261:T267)</f>
        <v>0.16500000000000001</v>
      </c>
      <c r="AR260" s="209" t="s">
        <v>83</v>
      </c>
      <c r="AT260" s="210" t="s">
        <v>70</v>
      </c>
      <c r="AU260" s="210" t="s">
        <v>76</v>
      </c>
      <c r="AY260" s="209" t="s">
        <v>126</v>
      </c>
      <c r="BK260" s="211">
        <f>SUM(BK261:BK267)</f>
        <v>0</v>
      </c>
    </row>
    <row r="261" s="1" customFormat="1" ht="16.5" customHeight="1">
      <c r="B261" s="46"/>
      <c r="C261" s="214" t="s">
        <v>505</v>
      </c>
      <c r="D261" s="214" t="s">
        <v>129</v>
      </c>
      <c r="E261" s="215" t="s">
        <v>506</v>
      </c>
      <c r="F261" s="216" t="s">
        <v>507</v>
      </c>
      <c r="G261" s="217" t="s">
        <v>201</v>
      </c>
      <c r="H261" s="218">
        <v>12</v>
      </c>
      <c r="I261" s="219"/>
      <c r="J261" s="220">
        <f>ROUND(I261*H261,2)</f>
        <v>0</v>
      </c>
      <c r="K261" s="216" t="s">
        <v>21</v>
      </c>
      <c r="L261" s="72"/>
      <c r="M261" s="221" t="s">
        <v>21</v>
      </c>
      <c r="N261" s="222" t="s">
        <v>42</v>
      </c>
      <c r="O261" s="47"/>
      <c r="P261" s="223">
        <f>O261*H261</f>
        <v>0</v>
      </c>
      <c r="Q261" s="223">
        <v>0</v>
      </c>
      <c r="R261" s="223">
        <f>Q261*H261</f>
        <v>0</v>
      </c>
      <c r="S261" s="223">
        <v>0</v>
      </c>
      <c r="T261" s="224">
        <f>S261*H261</f>
        <v>0</v>
      </c>
      <c r="AR261" s="24" t="s">
        <v>206</v>
      </c>
      <c r="AT261" s="24" t="s">
        <v>129</v>
      </c>
      <c r="AU261" s="24" t="s">
        <v>83</v>
      </c>
      <c r="AY261" s="24" t="s">
        <v>126</v>
      </c>
      <c r="BE261" s="225">
        <f>IF(N261="základní",J261,0)</f>
        <v>0</v>
      </c>
      <c r="BF261" s="225">
        <f>IF(N261="snížená",J261,0)</f>
        <v>0</v>
      </c>
      <c r="BG261" s="225">
        <f>IF(N261="zákl. přenesená",J261,0)</f>
        <v>0</v>
      </c>
      <c r="BH261" s="225">
        <f>IF(N261="sníž. přenesená",J261,0)</f>
        <v>0</v>
      </c>
      <c r="BI261" s="225">
        <f>IF(N261="nulová",J261,0)</f>
        <v>0</v>
      </c>
      <c r="BJ261" s="24" t="s">
        <v>76</v>
      </c>
      <c r="BK261" s="225">
        <f>ROUND(I261*H261,2)</f>
        <v>0</v>
      </c>
      <c r="BL261" s="24" t="s">
        <v>206</v>
      </c>
      <c r="BM261" s="24" t="s">
        <v>508</v>
      </c>
    </row>
    <row r="262" s="1" customFormat="1" ht="16.5" customHeight="1">
      <c r="B262" s="46"/>
      <c r="C262" s="214" t="s">
        <v>509</v>
      </c>
      <c r="D262" s="214" t="s">
        <v>129</v>
      </c>
      <c r="E262" s="215" t="s">
        <v>510</v>
      </c>
      <c r="F262" s="216" t="s">
        <v>511</v>
      </c>
      <c r="G262" s="217" t="s">
        <v>132</v>
      </c>
      <c r="H262" s="218">
        <v>8.25</v>
      </c>
      <c r="I262" s="219"/>
      <c r="J262" s="220">
        <f>ROUND(I262*H262,2)</f>
        <v>0</v>
      </c>
      <c r="K262" s="216" t="s">
        <v>137</v>
      </c>
      <c r="L262" s="72"/>
      <c r="M262" s="221" t="s">
        <v>21</v>
      </c>
      <c r="N262" s="222" t="s">
        <v>42</v>
      </c>
      <c r="O262" s="47"/>
      <c r="P262" s="223">
        <f>O262*H262</f>
        <v>0</v>
      </c>
      <c r="Q262" s="223">
        <v>0</v>
      </c>
      <c r="R262" s="223">
        <f>Q262*H262</f>
        <v>0</v>
      </c>
      <c r="S262" s="223">
        <v>0.02</v>
      </c>
      <c r="T262" s="224">
        <f>S262*H262</f>
        <v>0.16500000000000001</v>
      </c>
      <c r="AR262" s="24" t="s">
        <v>206</v>
      </c>
      <c r="AT262" s="24" t="s">
        <v>129</v>
      </c>
      <c r="AU262" s="24" t="s">
        <v>83</v>
      </c>
      <c r="AY262" s="24" t="s">
        <v>126</v>
      </c>
      <c r="BE262" s="225">
        <f>IF(N262="základní",J262,0)</f>
        <v>0</v>
      </c>
      <c r="BF262" s="225">
        <f>IF(N262="snížená",J262,0)</f>
        <v>0</v>
      </c>
      <c r="BG262" s="225">
        <f>IF(N262="zákl. přenesená",J262,0)</f>
        <v>0</v>
      </c>
      <c r="BH262" s="225">
        <f>IF(N262="sníž. přenesená",J262,0)</f>
        <v>0</v>
      </c>
      <c r="BI262" s="225">
        <f>IF(N262="nulová",J262,0)</f>
        <v>0</v>
      </c>
      <c r="BJ262" s="24" t="s">
        <v>76</v>
      </c>
      <c r="BK262" s="225">
        <f>ROUND(I262*H262,2)</f>
        <v>0</v>
      </c>
      <c r="BL262" s="24" t="s">
        <v>206</v>
      </c>
      <c r="BM262" s="24" t="s">
        <v>512</v>
      </c>
    </row>
    <row r="263" s="12" customFormat="1">
      <c r="B263" s="239"/>
      <c r="C263" s="240"/>
      <c r="D263" s="226" t="s">
        <v>151</v>
      </c>
      <c r="E263" s="241" t="s">
        <v>21</v>
      </c>
      <c r="F263" s="242" t="s">
        <v>513</v>
      </c>
      <c r="G263" s="240"/>
      <c r="H263" s="243">
        <v>8.25</v>
      </c>
      <c r="I263" s="244"/>
      <c r="J263" s="240"/>
      <c r="K263" s="240"/>
      <c r="L263" s="245"/>
      <c r="M263" s="246"/>
      <c r="N263" s="247"/>
      <c r="O263" s="247"/>
      <c r="P263" s="247"/>
      <c r="Q263" s="247"/>
      <c r="R263" s="247"/>
      <c r="S263" s="247"/>
      <c r="T263" s="248"/>
      <c r="AT263" s="249" t="s">
        <v>151</v>
      </c>
      <c r="AU263" s="249" t="s">
        <v>83</v>
      </c>
      <c r="AV263" s="12" t="s">
        <v>83</v>
      </c>
      <c r="AW263" s="12" t="s">
        <v>35</v>
      </c>
      <c r="AX263" s="12" t="s">
        <v>76</v>
      </c>
      <c r="AY263" s="249" t="s">
        <v>126</v>
      </c>
    </row>
    <row r="264" s="1" customFormat="1" ht="16.5" customHeight="1">
      <c r="B264" s="46"/>
      <c r="C264" s="214" t="s">
        <v>514</v>
      </c>
      <c r="D264" s="214" t="s">
        <v>129</v>
      </c>
      <c r="E264" s="215" t="s">
        <v>515</v>
      </c>
      <c r="F264" s="216" t="s">
        <v>516</v>
      </c>
      <c r="G264" s="217" t="s">
        <v>132</v>
      </c>
      <c r="H264" s="218">
        <v>8.25</v>
      </c>
      <c r="I264" s="219"/>
      <c r="J264" s="220">
        <f>ROUND(I264*H264,2)</f>
        <v>0</v>
      </c>
      <c r="K264" s="216" t="s">
        <v>137</v>
      </c>
      <c r="L264" s="72"/>
      <c r="M264" s="221" t="s">
        <v>21</v>
      </c>
      <c r="N264" s="222" t="s">
        <v>42</v>
      </c>
      <c r="O264" s="47"/>
      <c r="P264" s="223">
        <f>O264*H264</f>
        <v>0</v>
      </c>
      <c r="Q264" s="223">
        <v>9.0000000000000006E-05</v>
      </c>
      <c r="R264" s="223">
        <f>Q264*H264</f>
        <v>0.0007425</v>
      </c>
      <c r="S264" s="223">
        <v>0</v>
      </c>
      <c r="T264" s="224">
        <f>S264*H264</f>
        <v>0</v>
      </c>
      <c r="AR264" s="24" t="s">
        <v>206</v>
      </c>
      <c r="AT264" s="24" t="s">
        <v>129</v>
      </c>
      <c r="AU264" s="24" t="s">
        <v>83</v>
      </c>
      <c r="AY264" s="24" t="s">
        <v>126</v>
      </c>
      <c r="BE264" s="225">
        <f>IF(N264="základní",J264,0)</f>
        <v>0</v>
      </c>
      <c r="BF264" s="225">
        <f>IF(N264="snížená",J264,0)</f>
        <v>0</v>
      </c>
      <c r="BG264" s="225">
        <f>IF(N264="zákl. přenesená",J264,0)</f>
        <v>0</v>
      </c>
      <c r="BH264" s="225">
        <f>IF(N264="sníž. přenesená",J264,0)</f>
        <v>0</v>
      </c>
      <c r="BI264" s="225">
        <f>IF(N264="nulová",J264,0)</f>
        <v>0</v>
      </c>
      <c r="BJ264" s="24" t="s">
        <v>76</v>
      </c>
      <c r="BK264" s="225">
        <f>ROUND(I264*H264,2)</f>
        <v>0</v>
      </c>
      <c r="BL264" s="24" t="s">
        <v>206</v>
      </c>
      <c r="BM264" s="24" t="s">
        <v>517</v>
      </c>
    </row>
    <row r="265" s="1" customFormat="1">
      <c r="B265" s="46"/>
      <c r="C265" s="74"/>
      <c r="D265" s="226" t="s">
        <v>139</v>
      </c>
      <c r="E265" s="74"/>
      <c r="F265" s="227" t="s">
        <v>518</v>
      </c>
      <c r="G265" s="74"/>
      <c r="H265" s="74"/>
      <c r="I265" s="185"/>
      <c r="J265" s="74"/>
      <c r="K265" s="74"/>
      <c r="L265" s="72"/>
      <c r="M265" s="228"/>
      <c r="N265" s="47"/>
      <c r="O265" s="47"/>
      <c r="P265" s="47"/>
      <c r="Q265" s="47"/>
      <c r="R265" s="47"/>
      <c r="S265" s="47"/>
      <c r="T265" s="95"/>
      <c r="AT265" s="24" t="s">
        <v>139</v>
      </c>
      <c r="AU265" s="24" t="s">
        <v>83</v>
      </c>
    </row>
    <row r="266" s="1" customFormat="1" ht="25.5" customHeight="1">
      <c r="B266" s="46"/>
      <c r="C266" s="214" t="s">
        <v>519</v>
      </c>
      <c r="D266" s="214" t="s">
        <v>129</v>
      </c>
      <c r="E266" s="215" t="s">
        <v>520</v>
      </c>
      <c r="F266" s="216" t="s">
        <v>521</v>
      </c>
      <c r="G266" s="217" t="s">
        <v>301</v>
      </c>
      <c r="H266" s="261"/>
      <c r="I266" s="219"/>
      <c r="J266" s="220">
        <f>ROUND(I266*H266,2)</f>
        <v>0</v>
      </c>
      <c r="K266" s="216" t="s">
        <v>137</v>
      </c>
      <c r="L266" s="72"/>
      <c r="M266" s="221" t="s">
        <v>21</v>
      </c>
      <c r="N266" s="222" t="s">
        <v>42</v>
      </c>
      <c r="O266" s="47"/>
      <c r="P266" s="223">
        <f>O266*H266</f>
        <v>0</v>
      </c>
      <c r="Q266" s="223">
        <v>0</v>
      </c>
      <c r="R266" s="223">
        <f>Q266*H266</f>
        <v>0</v>
      </c>
      <c r="S266" s="223">
        <v>0</v>
      </c>
      <c r="T266" s="224">
        <f>S266*H266</f>
        <v>0</v>
      </c>
      <c r="AR266" s="24" t="s">
        <v>206</v>
      </c>
      <c r="AT266" s="24" t="s">
        <v>129</v>
      </c>
      <c r="AU266" s="24" t="s">
        <v>83</v>
      </c>
      <c r="AY266" s="24" t="s">
        <v>126</v>
      </c>
      <c r="BE266" s="225">
        <f>IF(N266="základní",J266,0)</f>
        <v>0</v>
      </c>
      <c r="BF266" s="225">
        <f>IF(N266="snížená",J266,0)</f>
        <v>0</v>
      </c>
      <c r="BG266" s="225">
        <f>IF(N266="zákl. přenesená",J266,0)</f>
        <v>0</v>
      </c>
      <c r="BH266" s="225">
        <f>IF(N266="sníž. přenesená",J266,0)</f>
        <v>0</v>
      </c>
      <c r="BI266" s="225">
        <f>IF(N266="nulová",J266,0)</f>
        <v>0</v>
      </c>
      <c r="BJ266" s="24" t="s">
        <v>76</v>
      </c>
      <c r="BK266" s="225">
        <f>ROUND(I266*H266,2)</f>
        <v>0</v>
      </c>
      <c r="BL266" s="24" t="s">
        <v>206</v>
      </c>
      <c r="BM266" s="24" t="s">
        <v>522</v>
      </c>
    </row>
    <row r="267" s="1" customFormat="1">
      <c r="B267" s="46"/>
      <c r="C267" s="74"/>
      <c r="D267" s="226" t="s">
        <v>139</v>
      </c>
      <c r="E267" s="74"/>
      <c r="F267" s="227" t="s">
        <v>523</v>
      </c>
      <c r="G267" s="74"/>
      <c r="H267" s="74"/>
      <c r="I267" s="185"/>
      <c r="J267" s="74"/>
      <c r="K267" s="74"/>
      <c r="L267" s="72"/>
      <c r="M267" s="228"/>
      <c r="N267" s="47"/>
      <c r="O267" s="47"/>
      <c r="P267" s="47"/>
      <c r="Q267" s="47"/>
      <c r="R267" s="47"/>
      <c r="S267" s="47"/>
      <c r="T267" s="95"/>
      <c r="AT267" s="24" t="s">
        <v>139</v>
      </c>
      <c r="AU267" s="24" t="s">
        <v>83</v>
      </c>
    </row>
    <row r="268" s="10" customFormat="1" ht="29.88" customHeight="1">
      <c r="B268" s="198"/>
      <c r="C268" s="199"/>
      <c r="D268" s="200" t="s">
        <v>70</v>
      </c>
      <c r="E268" s="212" t="s">
        <v>524</v>
      </c>
      <c r="F268" s="212" t="s">
        <v>525</v>
      </c>
      <c r="G268" s="199"/>
      <c r="H268" s="199"/>
      <c r="I268" s="202"/>
      <c r="J268" s="213">
        <f>BK268</f>
        <v>0</v>
      </c>
      <c r="K268" s="199"/>
      <c r="L268" s="204"/>
      <c r="M268" s="205"/>
      <c r="N268" s="206"/>
      <c r="O268" s="206"/>
      <c r="P268" s="207">
        <f>SUM(P269:P278)</f>
        <v>0</v>
      </c>
      <c r="Q268" s="206"/>
      <c r="R268" s="207">
        <f>SUM(R269:R278)</f>
        <v>0.072209999999999996</v>
      </c>
      <c r="S268" s="206"/>
      <c r="T268" s="208">
        <f>SUM(T269:T278)</f>
        <v>0.069000000000000006</v>
      </c>
      <c r="AR268" s="209" t="s">
        <v>83</v>
      </c>
      <c r="AT268" s="210" t="s">
        <v>70</v>
      </c>
      <c r="AU268" s="210" t="s">
        <v>76</v>
      </c>
      <c r="AY268" s="209" t="s">
        <v>126</v>
      </c>
      <c r="BK268" s="211">
        <f>SUM(BK269:BK278)</f>
        <v>0</v>
      </c>
    </row>
    <row r="269" s="1" customFormat="1" ht="16.5" customHeight="1">
      <c r="B269" s="46"/>
      <c r="C269" s="214" t="s">
        <v>526</v>
      </c>
      <c r="D269" s="214" t="s">
        <v>129</v>
      </c>
      <c r="E269" s="215" t="s">
        <v>527</v>
      </c>
      <c r="F269" s="216" t="s">
        <v>528</v>
      </c>
      <c r="G269" s="217" t="s">
        <v>459</v>
      </c>
      <c r="H269" s="218">
        <v>69</v>
      </c>
      <c r="I269" s="219"/>
      <c r="J269" s="220">
        <f>ROUND(I269*H269,2)</f>
        <v>0</v>
      </c>
      <c r="K269" s="216" t="s">
        <v>137</v>
      </c>
      <c r="L269" s="72"/>
      <c r="M269" s="221" t="s">
        <v>21</v>
      </c>
      <c r="N269" s="222" t="s">
        <v>42</v>
      </c>
      <c r="O269" s="47"/>
      <c r="P269" s="223">
        <f>O269*H269</f>
        <v>0</v>
      </c>
      <c r="Q269" s="223">
        <v>0</v>
      </c>
      <c r="R269" s="223">
        <f>Q269*H269</f>
        <v>0</v>
      </c>
      <c r="S269" s="223">
        <v>0.001</v>
      </c>
      <c r="T269" s="224">
        <f>S269*H269</f>
        <v>0.069000000000000006</v>
      </c>
      <c r="AR269" s="24" t="s">
        <v>206</v>
      </c>
      <c r="AT269" s="24" t="s">
        <v>129</v>
      </c>
      <c r="AU269" s="24" t="s">
        <v>83</v>
      </c>
      <c r="AY269" s="24" t="s">
        <v>126</v>
      </c>
      <c r="BE269" s="225">
        <f>IF(N269="základní",J269,0)</f>
        <v>0</v>
      </c>
      <c r="BF269" s="225">
        <f>IF(N269="snížená",J269,0)</f>
        <v>0</v>
      </c>
      <c r="BG269" s="225">
        <f>IF(N269="zákl. přenesená",J269,0)</f>
        <v>0</v>
      </c>
      <c r="BH269" s="225">
        <f>IF(N269="sníž. přenesená",J269,0)</f>
        <v>0</v>
      </c>
      <c r="BI269" s="225">
        <f>IF(N269="nulová",J269,0)</f>
        <v>0</v>
      </c>
      <c r="BJ269" s="24" t="s">
        <v>76</v>
      </c>
      <c r="BK269" s="225">
        <f>ROUND(I269*H269,2)</f>
        <v>0</v>
      </c>
      <c r="BL269" s="24" t="s">
        <v>206</v>
      </c>
      <c r="BM269" s="24" t="s">
        <v>529</v>
      </c>
    </row>
    <row r="270" s="1" customFormat="1" ht="38.25" customHeight="1">
      <c r="B270" s="46"/>
      <c r="C270" s="214" t="s">
        <v>530</v>
      </c>
      <c r="D270" s="214" t="s">
        <v>129</v>
      </c>
      <c r="E270" s="215" t="s">
        <v>531</v>
      </c>
      <c r="F270" s="216" t="s">
        <v>532</v>
      </c>
      <c r="G270" s="217" t="s">
        <v>132</v>
      </c>
      <c r="H270" s="218">
        <v>3</v>
      </c>
      <c r="I270" s="219"/>
      <c r="J270" s="220">
        <f>ROUND(I270*H270,2)</f>
        <v>0</v>
      </c>
      <c r="K270" s="216" t="s">
        <v>137</v>
      </c>
      <c r="L270" s="72"/>
      <c r="M270" s="221" t="s">
        <v>21</v>
      </c>
      <c r="N270" s="222" t="s">
        <v>42</v>
      </c>
      <c r="O270" s="47"/>
      <c r="P270" s="223">
        <f>O270*H270</f>
        <v>0</v>
      </c>
      <c r="Q270" s="223">
        <v>0.017610000000000001</v>
      </c>
      <c r="R270" s="223">
        <f>Q270*H270</f>
        <v>0.052830000000000002</v>
      </c>
      <c r="S270" s="223">
        <v>0</v>
      </c>
      <c r="T270" s="224">
        <f>S270*H270</f>
        <v>0</v>
      </c>
      <c r="AR270" s="24" t="s">
        <v>206</v>
      </c>
      <c r="AT270" s="24" t="s">
        <v>129</v>
      </c>
      <c r="AU270" s="24" t="s">
        <v>83</v>
      </c>
      <c r="AY270" s="24" t="s">
        <v>126</v>
      </c>
      <c r="BE270" s="225">
        <f>IF(N270="základní",J270,0)</f>
        <v>0</v>
      </c>
      <c r="BF270" s="225">
        <f>IF(N270="snížená",J270,0)</f>
        <v>0</v>
      </c>
      <c r="BG270" s="225">
        <f>IF(N270="zákl. přenesená",J270,0)</f>
        <v>0</v>
      </c>
      <c r="BH270" s="225">
        <f>IF(N270="sníž. přenesená",J270,0)</f>
        <v>0</v>
      </c>
      <c r="BI270" s="225">
        <f>IF(N270="nulová",J270,0)</f>
        <v>0</v>
      </c>
      <c r="BJ270" s="24" t="s">
        <v>76</v>
      </c>
      <c r="BK270" s="225">
        <f>ROUND(I270*H270,2)</f>
        <v>0</v>
      </c>
      <c r="BL270" s="24" t="s">
        <v>206</v>
      </c>
      <c r="BM270" s="24" t="s">
        <v>533</v>
      </c>
    </row>
    <row r="271" s="1" customFormat="1" ht="25.5" customHeight="1">
      <c r="B271" s="46"/>
      <c r="C271" s="214" t="s">
        <v>534</v>
      </c>
      <c r="D271" s="214" t="s">
        <v>129</v>
      </c>
      <c r="E271" s="215" t="s">
        <v>535</v>
      </c>
      <c r="F271" s="216" t="s">
        <v>536</v>
      </c>
      <c r="G271" s="217" t="s">
        <v>132</v>
      </c>
      <c r="H271" s="218">
        <v>3</v>
      </c>
      <c r="I271" s="219"/>
      <c r="J271" s="220">
        <f>ROUND(I271*H271,2)</f>
        <v>0</v>
      </c>
      <c r="K271" s="216" t="s">
        <v>137</v>
      </c>
      <c r="L271" s="72"/>
      <c r="M271" s="221" t="s">
        <v>21</v>
      </c>
      <c r="N271" s="222" t="s">
        <v>42</v>
      </c>
      <c r="O271" s="47"/>
      <c r="P271" s="223">
        <f>O271*H271</f>
        <v>0</v>
      </c>
      <c r="Q271" s="223">
        <v>0.00048000000000000001</v>
      </c>
      <c r="R271" s="223">
        <f>Q271*H271</f>
        <v>0.0014400000000000001</v>
      </c>
      <c r="S271" s="223">
        <v>0</v>
      </c>
      <c r="T271" s="224">
        <f>S271*H271</f>
        <v>0</v>
      </c>
      <c r="AR271" s="24" t="s">
        <v>206</v>
      </c>
      <c r="AT271" s="24" t="s">
        <v>129</v>
      </c>
      <c r="AU271" s="24" t="s">
        <v>83</v>
      </c>
      <c r="AY271" s="24" t="s">
        <v>126</v>
      </c>
      <c r="BE271" s="225">
        <f>IF(N271="základní",J271,0)</f>
        <v>0</v>
      </c>
      <c r="BF271" s="225">
        <f>IF(N271="snížená",J271,0)</f>
        <v>0</v>
      </c>
      <c r="BG271" s="225">
        <f>IF(N271="zákl. přenesená",J271,0)</f>
        <v>0</v>
      </c>
      <c r="BH271" s="225">
        <f>IF(N271="sníž. přenesená",J271,0)</f>
        <v>0</v>
      </c>
      <c r="BI271" s="225">
        <f>IF(N271="nulová",J271,0)</f>
        <v>0</v>
      </c>
      <c r="BJ271" s="24" t="s">
        <v>76</v>
      </c>
      <c r="BK271" s="225">
        <f>ROUND(I271*H271,2)</f>
        <v>0</v>
      </c>
      <c r="BL271" s="24" t="s">
        <v>206</v>
      </c>
      <c r="BM271" s="24" t="s">
        <v>537</v>
      </c>
    </row>
    <row r="272" s="1" customFormat="1">
      <c r="B272" s="46"/>
      <c r="C272" s="74"/>
      <c r="D272" s="226" t="s">
        <v>139</v>
      </c>
      <c r="E272" s="74"/>
      <c r="F272" s="227" t="s">
        <v>538</v>
      </c>
      <c r="G272" s="74"/>
      <c r="H272" s="74"/>
      <c r="I272" s="185"/>
      <c r="J272" s="74"/>
      <c r="K272" s="74"/>
      <c r="L272" s="72"/>
      <c r="M272" s="228"/>
      <c r="N272" s="47"/>
      <c r="O272" s="47"/>
      <c r="P272" s="47"/>
      <c r="Q272" s="47"/>
      <c r="R272" s="47"/>
      <c r="S272" s="47"/>
      <c r="T272" s="95"/>
      <c r="AT272" s="24" t="s">
        <v>139</v>
      </c>
      <c r="AU272" s="24" t="s">
        <v>83</v>
      </c>
    </row>
    <row r="273" s="1" customFormat="1" ht="38.25" customHeight="1">
      <c r="B273" s="46"/>
      <c r="C273" s="214" t="s">
        <v>539</v>
      </c>
      <c r="D273" s="214" t="s">
        <v>129</v>
      </c>
      <c r="E273" s="215" t="s">
        <v>540</v>
      </c>
      <c r="F273" s="216" t="s">
        <v>541</v>
      </c>
      <c r="G273" s="217" t="s">
        <v>459</v>
      </c>
      <c r="H273" s="218">
        <v>69</v>
      </c>
      <c r="I273" s="219"/>
      <c r="J273" s="220">
        <f>ROUND(I273*H273,2)</f>
        <v>0</v>
      </c>
      <c r="K273" s="216" t="s">
        <v>137</v>
      </c>
      <c r="L273" s="72"/>
      <c r="M273" s="221" t="s">
        <v>21</v>
      </c>
      <c r="N273" s="222" t="s">
        <v>42</v>
      </c>
      <c r="O273" s="47"/>
      <c r="P273" s="223">
        <f>O273*H273</f>
        <v>0</v>
      </c>
      <c r="Q273" s="223">
        <v>3.0000000000000001E-05</v>
      </c>
      <c r="R273" s="223">
        <f>Q273*H273</f>
        <v>0.0020700000000000002</v>
      </c>
      <c r="S273" s="223">
        <v>0</v>
      </c>
      <c r="T273" s="224">
        <f>S273*H273</f>
        <v>0</v>
      </c>
      <c r="AR273" s="24" t="s">
        <v>206</v>
      </c>
      <c r="AT273" s="24" t="s">
        <v>129</v>
      </c>
      <c r="AU273" s="24" t="s">
        <v>83</v>
      </c>
      <c r="AY273" s="24" t="s">
        <v>126</v>
      </c>
      <c r="BE273" s="225">
        <f>IF(N273="základní",J273,0)</f>
        <v>0</v>
      </c>
      <c r="BF273" s="225">
        <f>IF(N273="snížená",J273,0)</f>
        <v>0</v>
      </c>
      <c r="BG273" s="225">
        <f>IF(N273="zákl. přenesená",J273,0)</f>
        <v>0</v>
      </c>
      <c r="BH273" s="225">
        <f>IF(N273="sníž. přenesená",J273,0)</f>
        <v>0</v>
      </c>
      <c r="BI273" s="225">
        <f>IF(N273="nulová",J273,0)</f>
        <v>0</v>
      </c>
      <c r="BJ273" s="24" t="s">
        <v>76</v>
      </c>
      <c r="BK273" s="225">
        <f>ROUND(I273*H273,2)</f>
        <v>0</v>
      </c>
      <c r="BL273" s="24" t="s">
        <v>206</v>
      </c>
      <c r="BM273" s="24" t="s">
        <v>542</v>
      </c>
    </row>
    <row r="274" s="1" customFormat="1">
      <c r="B274" s="46"/>
      <c r="C274" s="74"/>
      <c r="D274" s="226" t="s">
        <v>139</v>
      </c>
      <c r="E274" s="74"/>
      <c r="F274" s="227" t="s">
        <v>543</v>
      </c>
      <c r="G274" s="74"/>
      <c r="H274" s="74"/>
      <c r="I274" s="185"/>
      <c r="J274" s="74"/>
      <c r="K274" s="74"/>
      <c r="L274" s="72"/>
      <c r="M274" s="228"/>
      <c r="N274" s="47"/>
      <c r="O274" s="47"/>
      <c r="P274" s="47"/>
      <c r="Q274" s="47"/>
      <c r="R274" s="47"/>
      <c r="S274" s="47"/>
      <c r="T274" s="95"/>
      <c r="AT274" s="24" t="s">
        <v>139</v>
      </c>
      <c r="AU274" s="24" t="s">
        <v>83</v>
      </c>
    </row>
    <row r="275" s="1" customFormat="1" ht="16.5" customHeight="1">
      <c r="B275" s="46"/>
      <c r="C275" s="262" t="s">
        <v>544</v>
      </c>
      <c r="D275" s="262" t="s">
        <v>397</v>
      </c>
      <c r="E275" s="263" t="s">
        <v>545</v>
      </c>
      <c r="F275" s="264" t="s">
        <v>546</v>
      </c>
      <c r="G275" s="265" t="s">
        <v>459</v>
      </c>
      <c r="H275" s="266">
        <v>79.349999999999994</v>
      </c>
      <c r="I275" s="267"/>
      <c r="J275" s="268">
        <f>ROUND(I275*H275,2)</f>
        <v>0</v>
      </c>
      <c r="K275" s="264" t="s">
        <v>137</v>
      </c>
      <c r="L275" s="269"/>
      <c r="M275" s="270" t="s">
        <v>21</v>
      </c>
      <c r="N275" s="271" t="s">
        <v>42</v>
      </c>
      <c r="O275" s="47"/>
      <c r="P275" s="223">
        <f>O275*H275</f>
        <v>0</v>
      </c>
      <c r="Q275" s="223">
        <v>0.00020000000000000001</v>
      </c>
      <c r="R275" s="223">
        <f>Q275*H275</f>
        <v>0.015869999999999999</v>
      </c>
      <c r="S275" s="223">
        <v>0</v>
      </c>
      <c r="T275" s="224">
        <f>S275*H275</f>
        <v>0</v>
      </c>
      <c r="AR275" s="24" t="s">
        <v>293</v>
      </c>
      <c r="AT275" s="24" t="s">
        <v>397</v>
      </c>
      <c r="AU275" s="24" t="s">
        <v>83</v>
      </c>
      <c r="AY275" s="24" t="s">
        <v>126</v>
      </c>
      <c r="BE275" s="225">
        <f>IF(N275="základní",J275,0)</f>
        <v>0</v>
      </c>
      <c r="BF275" s="225">
        <f>IF(N275="snížená",J275,0)</f>
        <v>0</v>
      </c>
      <c r="BG275" s="225">
        <f>IF(N275="zákl. přenesená",J275,0)</f>
        <v>0</v>
      </c>
      <c r="BH275" s="225">
        <f>IF(N275="sníž. přenesená",J275,0)</f>
        <v>0</v>
      </c>
      <c r="BI275" s="225">
        <f>IF(N275="nulová",J275,0)</f>
        <v>0</v>
      </c>
      <c r="BJ275" s="24" t="s">
        <v>76</v>
      </c>
      <c r="BK275" s="225">
        <f>ROUND(I275*H275,2)</f>
        <v>0</v>
      </c>
      <c r="BL275" s="24" t="s">
        <v>206</v>
      </c>
      <c r="BM275" s="24" t="s">
        <v>547</v>
      </c>
    </row>
    <row r="276" s="12" customFormat="1">
      <c r="B276" s="239"/>
      <c r="C276" s="240"/>
      <c r="D276" s="226" t="s">
        <v>151</v>
      </c>
      <c r="E276" s="240"/>
      <c r="F276" s="242" t="s">
        <v>548</v>
      </c>
      <c r="G276" s="240"/>
      <c r="H276" s="243">
        <v>79.349999999999994</v>
      </c>
      <c r="I276" s="244"/>
      <c r="J276" s="240"/>
      <c r="K276" s="240"/>
      <c r="L276" s="245"/>
      <c r="M276" s="246"/>
      <c r="N276" s="247"/>
      <c r="O276" s="247"/>
      <c r="P276" s="247"/>
      <c r="Q276" s="247"/>
      <c r="R276" s="247"/>
      <c r="S276" s="247"/>
      <c r="T276" s="248"/>
      <c r="AT276" s="249" t="s">
        <v>151</v>
      </c>
      <c r="AU276" s="249" t="s">
        <v>83</v>
      </c>
      <c r="AV276" s="12" t="s">
        <v>83</v>
      </c>
      <c r="AW276" s="12" t="s">
        <v>6</v>
      </c>
      <c r="AX276" s="12" t="s">
        <v>76</v>
      </c>
      <c r="AY276" s="249" t="s">
        <v>126</v>
      </c>
    </row>
    <row r="277" s="1" customFormat="1" ht="25.5" customHeight="1">
      <c r="B277" s="46"/>
      <c r="C277" s="214" t="s">
        <v>549</v>
      </c>
      <c r="D277" s="214" t="s">
        <v>129</v>
      </c>
      <c r="E277" s="215" t="s">
        <v>550</v>
      </c>
      <c r="F277" s="216" t="s">
        <v>551</v>
      </c>
      <c r="G277" s="217" t="s">
        <v>301</v>
      </c>
      <c r="H277" s="261"/>
      <c r="I277" s="219"/>
      <c r="J277" s="220">
        <f>ROUND(I277*H277,2)</f>
        <v>0</v>
      </c>
      <c r="K277" s="216" t="s">
        <v>137</v>
      </c>
      <c r="L277" s="72"/>
      <c r="M277" s="221" t="s">
        <v>21</v>
      </c>
      <c r="N277" s="222" t="s">
        <v>42</v>
      </c>
      <c r="O277" s="47"/>
      <c r="P277" s="223">
        <f>O277*H277</f>
        <v>0</v>
      </c>
      <c r="Q277" s="223">
        <v>0</v>
      </c>
      <c r="R277" s="223">
        <f>Q277*H277</f>
        <v>0</v>
      </c>
      <c r="S277" s="223">
        <v>0</v>
      </c>
      <c r="T277" s="224">
        <f>S277*H277</f>
        <v>0</v>
      </c>
      <c r="AR277" s="24" t="s">
        <v>206</v>
      </c>
      <c r="AT277" s="24" t="s">
        <v>129</v>
      </c>
      <c r="AU277" s="24" t="s">
        <v>83</v>
      </c>
      <c r="AY277" s="24" t="s">
        <v>126</v>
      </c>
      <c r="BE277" s="225">
        <f>IF(N277="základní",J277,0)</f>
        <v>0</v>
      </c>
      <c r="BF277" s="225">
        <f>IF(N277="snížená",J277,0)</f>
        <v>0</v>
      </c>
      <c r="BG277" s="225">
        <f>IF(N277="zákl. přenesená",J277,0)</f>
        <v>0</v>
      </c>
      <c r="BH277" s="225">
        <f>IF(N277="sníž. přenesená",J277,0)</f>
        <v>0</v>
      </c>
      <c r="BI277" s="225">
        <f>IF(N277="nulová",J277,0)</f>
        <v>0</v>
      </c>
      <c r="BJ277" s="24" t="s">
        <v>76</v>
      </c>
      <c r="BK277" s="225">
        <f>ROUND(I277*H277,2)</f>
        <v>0</v>
      </c>
      <c r="BL277" s="24" t="s">
        <v>206</v>
      </c>
      <c r="BM277" s="24" t="s">
        <v>552</v>
      </c>
    </row>
    <row r="278" s="1" customFormat="1">
      <c r="B278" s="46"/>
      <c r="C278" s="74"/>
      <c r="D278" s="226" t="s">
        <v>139</v>
      </c>
      <c r="E278" s="74"/>
      <c r="F278" s="227" t="s">
        <v>362</v>
      </c>
      <c r="G278" s="74"/>
      <c r="H278" s="74"/>
      <c r="I278" s="185"/>
      <c r="J278" s="74"/>
      <c r="K278" s="74"/>
      <c r="L278" s="72"/>
      <c r="M278" s="228"/>
      <c r="N278" s="47"/>
      <c r="O278" s="47"/>
      <c r="P278" s="47"/>
      <c r="Q278" s="47"/>
      <c r="R278" s="47"/>
      <c r="S278" s="47"/>
      <c r="T278" s="95"/>
      <c r="AT278" s="24" t="s">
        <v>139</v>
      </c>
      <c r="AU278" s="24" t="s">
        <v>83</v>
      </c>
    </row>
    <row r="279" s="10" customFormat="1" ht="29.88" customHeight="1">
      <c r="B279" s="198"/>
      <c r="C279" s="199"/>
      <c r="D279" s="200" t="s">
        <v>70</v>
      </c>
      <c r="E279" s="212" t="s">
        <v>553</v>
      </c>
      <c r="F279" s="212" t="s">
        <v>554</v>
      </c>
      <c r="G279" s="199"/>
      <c r="H279" s="199"/>
      <c r="I279" s="202"/>
      <c r="J279" s="213">
        <f>BK279</f>
        <v>0</v>
      </c>
      <c r="K279" s="199"/>
      <c r="L279" s="204"/>
      <c r="M279" s="205"/>
      <c r="N279" s="206"/>
      <c r="O279" s="206"/>
      <c r="P279" s="207">
        <f>SUM(P280:P292)</f>
        <v>0</v>
      </c>
      <c r="Q279" s="206"/>
      <c r="R279" s="207">
        <f>SUM(R280:R292)</f>
        <v>0.02361881</v>
      </c>
      <c r="S279" s="206"/>
      <c r="T279" s="208">
        <f>SUM(T280:T292)</f>
        <v>0</v>
      </c>
      <c r="AR279" s="209" t="s">
        <v>83</v>
      </c>
      <c r="AT279" s="210" t="s">
        <v>70</v>
      </c>
      <c r="AU279" s="210" t="s">
        <v>76</v>
      </c>
      <c r="AY279" s="209" t="s">
        <v>126</v>
      </c>
      <c r="BK279" s="211">
        <f>SUM(BK280:BK292)</f>
        <v>0</v>
      </c>
    </row>
    <row r="280" s="1" customFormat="1" ht="25.5" customHeight="1">
      <c r="B280" s="46"/>
      <c r="C280" s="214" t="s">
        <v>555</v>
      </c>
      <c r="D280" s="214" t="s">
        <v>129</v>
      </c>
      <c r="E280" s="215" t="s">
        <v>556</v>
      </c>
      <c r="F280" s="216" t="s">
        <v>557</v>
      </c>
      <c r="G280" s="217" t="s">
        <v>132</v>
      </c>
      <c r="H280" s="218">
        <v>24</v>
      </c>
      <c r="I280" s="219"/>
      <c r="J280" s="220">
        <f>ROUND(I280*H280,2)</f>
        <v>0</v>
      </c>
      <c r="K280" s="216" t="s">
        <v>137</v>
      </c>
      <c r="L280" s="72"/>
      <c r="M280" s="221" t="s">
        <v>21</v>
      </c>
      <c r="N280" s="222" t="s">
        <v>42</v>
      </c>
      <c r="O280" s="47"/>
      <c r="P280" s="223">
        <f>O280*H280</f>
        <v>0</v>
      </c>
      <c r="Q280" s="223">
        <v>2.0000000000000002E-05</v>
      </c>
      <c r="R280" s="223">
        <f>Q280*H280</f>
        <v>0.00048000000000000007</v>
      </c>
      <c r="S280" s="223">
        <v>0</v>
      </c>
      <c r="T280" s="224">
        <f>S280*H280</f>
        <v>0</v>
      </c>
      <c r="AR280" s="24" t="s">
        <v>206</v>
      </c>
      <c r="AT280" s="24" t="s">
        <v>129</v>
      </c>
      <c r="AU280" s="24" t="s">
        <v>83</v>
      </c>
      <c r="AY280" s="24" t="s">
        <v>126</v>
      </c>
      <c r="BE280" s="225">
        <f>IF(N280="základní",J280,0)</f>
        <v>0</v>
      </c>
      <c r="BF280" s="225">
        <f>IF(N280="snížená",J280,0)</f>
        <v>0</v>
      </c>
      <c r="BG280" s="225">
        <f>IF(N280="zákl. přenesená",J280,0)</f>
        <v>0</v>
      </c>
      <c r="BH280" s="225">
        <f>IF(N280="sníž. přenesená",J280,0)</f>
        <v>0</v>
      </c>
      <c r="BI280" s="225">
        <f>IF(N280="nulová",J280,0)</f>
        <v>0</v>
      </c>
      <c r="BJ280" s="24" t="s">
        <v>76</v>
      </c>
      <c r="BK280" s="225">
        <f>ROUND(I280*H280,2)</f>
        <v>0</v>
      </c>
      <c r="BL280" s="24" t="s">
        <v>206</v>
      </c>
      <c r="BM280" s="24" t="s">
        <v>558</v>
      </c>
    </row>
    <row r="281" s="11" customFormat="1">
      <c r="B281" s="229"/>
      <c r="C281" s="230"/>
      <c r="D281" s="226" t="s">
        <v>151</v>
      </c>
      <c r="E281" s="231" t="s">
        <v>21</v>
      </c>
      <c r="F281" s="232" t="s">
        <v>559</v>
      </c>
      <c r="G281" s="230"/>
      <c r="H281" s="231" t="s">
        <v>21</v>
      </c>
      <c r="I281" s="233"/>
      <c r="J281" s="230"/>
      <c r="K281" s="230"/>
      <c r="L281" s="234"/>
      <c r="M281" s="235"/>
      <c r="N281" s="236"/>
      <c r="O281" s="236"/>
      <c r="P281" s="236"/>
      <c r="Q281" s="236"/>
      <c r="R281" s="236"/>
      <c r="S281" s="236"/>
      <c r="T281" s="237"/>
      <c r="AT281" s="238" t="s">
        <v>151</v>
      </c>
      <c r="AU281" s="238" t="s">
        <v>83</v>
      </c>
      <c r="AV281" s="11" t="s">
        <v>76</v>
      </c>
      <c r="AW281" s="11" t="s">
        <v>35</v>
      </c>
      <c r="AX281" s="11" t="s">
        <v>71</v>
      </c>
      <c r="AY281" s="238" t="s">
        <v>126</v>
      </c>
    </row>
    <row r="282" s="12" customFormat="1">
      <c r="B282" s="239"/>
      <c r="C282" s="240"/>
      <c r="D282" s="226" t="s">
        <v>151</v>
      </c>
      <c r="E282" s="241" t="s">
        <v>21</v>
      </c>
      <c r="F282" s="242" t="s">
        <v>560</v>
      </c>
      <c r="G282" s="240"/>
      <c r="H282" s="243">
        <v>24</v>
      </c>
      <c r="I282" s="244"/>
      <c r="J282" s="240"/>
      <c r="K282" s="240"/>
      <c r="L282" s="245"/>
      <c r="M282" s="246"/>
      <c r="N282" s="247"/>
      <c r="O282" s="247"/>
      <c r="P282" s="247"/>
      <c r="Q282" s="247"/>
      <c r="R282" s="247"/>
      <c r="S282" s="247"/>
      <c r="T282" s="248"/>
      <c r="AT282" s="249" t="s">
        <v>151</v>
      </c>
      <c r="AU282" s="249" t="s">
        <v>83</v>
      </c>
      <c r="AV282" s="12" t="s">
        <v>83</v>
      </c>
      <c r="AW282" s="12" t="s">
        <v>35</v>
      </c>
      <c r="AX282" s="12" t="s">
        <v>76</v>
      </c>
      <c r="AY282" s="249" t="s">
        <v>126</v>
      </c>
    </row>
    <row r="283" s="1" customFormat="1" ht="25.5" customHeight="1">
      <c r="B283" s="46"/>
      <c r="C283" s="214" t="s">
        <v>561</v>
      </c>
      <c r="D283" s="214" t="s">
        <v>129</v>
      </c>
      <c r="E283" s="215" t="s">
        <v>562</v>
      </c>
      <c r="F283" s="216" t="s">
        <v>563</v>
      </c>
      <c r="G283" s="217" t="s">
        <v>132</v>
      </c>
      <c r="H283" s="218">
        <v>79.789000000000001</v>
      </c>
      <c r="I283" s="219"/>
      <c r="J283" s="220">
        <f>ROUND(I283*H283,2)</f>
        <v>0</v>
      </c>
      <c r="K283" s="216" t="s">
        <v>137</v>
      </c>
      <c r="L283" s="72"/>
      <c r="M283" s="221" t="s">
        <v>21</v>
      </c>
      <c r="N283" s="222" t="s">
        <v>42</v>
      </c>
      <c r="O283" s="47"/>
      <c r="P283" s="223">
        <f>O283*H283</f>
        <v>0</v>
      </c>
      <c r="Q283" s="223">
        <v>0.00029</v>
      </c>
      <c r="R283" s="223">
        <f>Q283*H283</f>
        <v>0.023138809999999999</v>
      </c>
      <c r="S283" s="223">
        <v>0</v>
      </c>
      <c r="T283" s="224">
        <f>S283*H283</f>
        <v>0</v>
      </c>
      <c r="AR283" s="24" t="s">
        <v>206</v>
      </c>
      <c r="AT283" s="24" t="s">
        <v>129</v>
      </c>
      <c r="AU283" s="24" t="s">
        <v>83</v>
      </c>
      <c r="AY283" s="24" t="s">
        <v>126</v>
      </c>
      <c r="BE283" s="225">
        <f>IF(N283="základní",J283,0)</f>
        <v>0</v>
      </c>
      <c r="BF283" s="225">
        <f>IF(N283="snížená",J283,0)</f>
        <v>0</v>
      </c>
      <c r="BG283" s="225">
        <f>IF(N283="zákl. přenesená",J283,0)</f>
        <v>0</v>
      </c>
      <c r="BH283" s="225">
        <f>IF(N283="sníž. přenesená",J283,0)</f>
        <v>0</v>
      </c>
      <c r="BI283" s="225">
        <f>IF(N283="nulová",J283,0)</f>
        <v>0</v>
      </c>
      <c r="BJ283" s="24" t="s">
        <v>76</v>
      </c>
      <c r="BK283" s="225">
        <f>ROUND(I283*H283,2)</f>
        <v>0</v>
      </c>
      <c r="BL283" s="24" t="s">
        <v>206</v>
      </c>
      <c r="BM283" s="24" t="s">
        <v>564</v>
      </c>
    </row>
    <row r="284" s="11" customFormat="1">
      <c r="B284" s="229"/>
      <c r="C284" s="230"/>
      <c r="D284" s="226" t="s">
        <v>151</v>
      </c>
      <c r="E284" s="231" t="s">
        <v>21</v>
      </c>
      <c r="F284" s="232" t="s">
        <v>565</v>
      </c>
      <c r="G284" s="230"/>
      <c r="H284" s="231" t="s">
        <v>21</v>
      </c>
      <c r="I284" s="233"/>
      <c r="J284" s="230"/>
      <c r="K284" s="230"/>
      <c r="L284" s="234"/>
      <c r="M284" s="235"/>
      <c r="N284" s="236"/>
      <c r="O284" s="236"/>
      <c r="P284" s="236"/>
      <c r="Q284" s="236"/>
      <c r="R284" s="236"/>
      <c r="S284" s="236"/>
      <c r="T284" s="237"/>
      <c r="AT284" s="238" t="s">
        <v>151</v>
      </c>
      <c r="AU284" s="238" t="s">
        <v>83</v>
      </c>
      <c r="AV284" s="11" t="s">
        <v>76</v>
      </c>
      <c r="AW284" s="11" t="s">
        <v>35</v>
      </c>
      <c r="AX284" s="11" t="s">
        <v>71</v>
      </c>
      <c r="AY284" s="238" t="s">
        <v>126</v>
      </c>
    </row>
    <row r="285" s="12" customFormat="1">
      <c r="B285" s="239"/>
      <c r="C285" s="240"/>
      <c r="D285" s="226" t="s">
        <v>151</v>
      </c>
      <c r="E285" s="241" t="s">
        <v>21</v>
      </c>
      <c r="F285" s="242" t="s">
        <v>249</v>
      </c>
      <c r="G285" s="240"/>
      <c r="H285" s="243">
        <v>24</v>
      </c>
      <c r="I285" s="244"/>
      <c r="J285" s="240"/>
      <c r="K285" s="240"/>
      <c r="L285" s="245"/>
      <c r="M285" s="246"/>
      <c r="N285" s="247"/>
      <c r="O285" s="247"/>
      <c r="P285" s="247"/>
      <c r="Q285" s="247"/>
      <c r="R285" s="247"/>
      <c r="S285" s="247"/>
      <c r="T285" s="248"/>
      <c r="AT285" s="249" t="s">
        <v>151</v>
      </c>
      <c r="AU285" s="249" t="s">
        <v>83</v>
      </c>
      <c r="AV285" s="12" t="s">
        <v>83</v>
      </c>
      <c r="AW285" s="12" t="s">
        <v>35</v>
      </c>
      <c r="AX285" s="12" t="s">
        <v>71</v>
      </c>
      <c r="AY285" s="249" t="s">
        <v>126</v>
      </c>
    </row>
    <row r="286" s="11" customFormat="1">
      <c r="B286" s="229"/>
      <c r="C286" s="230"/>
      <c r="D286" s="226" t="s">
        <v>151</v>
      </c>
      <c r="E286" s="231" t="s">
        <v>21</v>
      </c>
      <c r="F286" s="232" t="s">
        <v>566</v>
      </c>
      <c r="G286" s="230"/>
      <c r="H286" s="231" t="s">
        <v>21</v>
      </c>
      <c r="I286" s="233"/>
      <c r="J286" s="230"/>
      <c r="K286" s="230"/>
      <c r="L286" s="234"/>
      <c r="M286" s="235"/>
      <c r="N286" s="236"/>
      <c r="O286" s="236"/>
      <c r="P286" s="236"/>
      <c r="Q286" s="236"/>
      <c r="R286" s="236"/>
      <c r="S286" s="236"/>
      <c r="T286" s="237"/>
      <c r="AT286" s="238" t="s">
        <v>151</v>
      </c>
      <c r="AU286" s="238" t="s">
        <v>83</v>
      </c>
      <c r="AV286" s="11" t="s">
        <v>76</v>
      </c>
      <c r="AW286" s="11" t="s">
        <v>35</v>
      </c>
      <c r="AX286" s="11" t="s">
        <v>71</v>
      </c>
      <c r="AY286" s="238" t="s">
        <v>126</v>
      </c>
    </row>
    <row r="287" s="12" customFormat="1">
      <c r="B287" s="239"/>
      <c r="C287" s="240"/>
      <c r="D287" s="226" t="s">
        <v>151</v>
      </c>
      <c r="E287" s="241" t="s">
        <v>21</v>
      </c>
      <c r="F287" s="242" t="s">
        <v>567</v>
      </c>
      <c r="G287" s="240"/>
      <c r="H287" s="243">
        <v>179.83600000000001</v>
      </c>
      <c r="I287" s="244"/>
      <c r="J287" s="240"/>
      <c r="K287" s="240"/>
      <c r="L287" s="245"/>
      <c r="M287" s="246"/>
      <c r="N287" s="247"/>
      <c r="O287" s="247"/>
      <c r="P287" s="247"/>
      <c r="Q287" s="247"/>
      <c r="R287" s="247"/>
      <c r="S287" s="247"/>
      <c r="T287" s="248"/>
      <c r="AT287" s="249" t="s">
        <v>151</v>
      </c>
      <c r="AU287" s="249" t="s">
        <v>83</v>
      </c>
      <c r="AV287" s="12" t="s">
        <v>83</v>
      </c>
      <c r="AW287" s="12" t="s">
        <v>35</v>
      </c>
      <c r="AX287" s="12" t="s">
        <v>71</v>
      </c>
      <c r="AY287" s="249" t="s">
        <v>126</v>
      </c>
    </row>
    <row r="288" s="11" customFormat="1">
      <c r="B288" s="229"/>
      <c r="C288" s="230"/>
      <c r="D288" s="226" t="s">
        <v>151</v>
      </c>
      <c r="E288" s="231" t="s">
        <v>21</v>
      </c>
      <c r="F288" s="232" t="s">
        <v>568</v>
      </c>
      <c r="G288" s="230"/>
      <c r="H288" s="231" t="s">
        <v>21</v>
      </c>
      <c r="I288" s="233"/>
      <c r="J288" s="230"/>
      <c r="K288" s="230"/>
      <c r="L288" s="234"/>
      <c r="M288" s="235"/>
      <c r="N288" s="236"/>
      <c r="O288" s="236"/>
      <c r="P288" s="236"/>
      <c r="Q288" s="236"/>
      <c r="R288" s="236"/>
      <c r="S288" s="236"/>
      <c r="T288" s="237"/>
      <c r="AT288" s="238" t="s">
        <v>151</v>
      </c>
      <c r="AU288" s="238" t="s">
        <v>83</v>
      </c>
      <c r="AV288" s="11" t="s">
        <v>76</v>
      </c>
      <c r="AW288" s="11" t="s">
        <v>35</v>
      </c>
      <c r="AX288" s="11" t="s">
        <v>71</v>
      </c>
      <c r="AY288" s="238" t="s">
        <v>126</v>
      </c>
    </row>
    <row r="289" s="12" customFormat="1">
      <c r="B289" s="239"/>
      <c r="C289" s="240"/>
      <c r="D289" s="226" t="s">
        <v>151</v>
      </c>
      <c r="E289" s="241" t="s">
        <v>21</v>
      </c>
      <c r="F289" s="242" t="s">
        <v>569</v>
      </c>
      <c r="G289" s="240"/>
      <c r="H289" s="243">
        <v>79.789000000000001</v>
      </c>
      <c r="I289" s="244"/>
      <c r="J289" s="240"/>
      <c r="K289" s="240"/>
      <c r="L289" s="245"/>
      <c r="M289" s="246"/>
      <c r="N289" s="247"/>
      <c r="O289" s="247"/>
      <c r="P289" s="247"/>
      <c r="Q289" s="247"/>
      <c r="R289" s="247"/>
      <c r="S289" s="247"/>
      <c r="T289" s="248"/>
      <c r="AT289" s="249" t="s">
        <v>151</v>
      </c>
      <c r="AU289" s="249" t="s">
        <v>83</v>
      </c>
      <c r="AV289" s="12" t="s">
        <v>83</v>
      </c>
      <c r="AW289" s="12" t="s">
        <v>35</v>
      </c>
      <c r="AX289" s="12" t="s">
        <v>76</v>
      </c>
      <c r="AY289" s="249" t="s">
        <v>126</v>
      </c>
    </row>
    <row r="290" s="1" customFormat="1" ht="16.5" customHeight="1">
      <c r="B290" s="46"/>
      <c r="C290" s="214" t="s">
        <v>570</v>
      </c>
      <c r="D290" s="214" t="s">
        <v>129</v>
      </c>
      <c r="E290" s="215" t="s">
        <v>571</v>
      </c>
      <c r="F290" s="216" t="s">
        <v>572</v>
      </c>
      <c r="G290" s="217" t="s">
        <v>296</v>
      </c>
      <c r="H290" s="218">
        <v>6</v>
      </c>
      <c r="I290" s="219"/>
      <c r="J290" s="220">
        <f>ROUND(I290*H290,2)</f>
        <v>0</v>
      </c>
      <c r="K290" s="216" t="s">
        <v>21</v>
      </c>
      <c r="L290" s="72"/>
      <c r="M290" s="221" t="s">
        <v>21</v>
      </c>
      <c r="N290" s="222" t="s">
        <v>42</v>
      </c>
      <c r="O290" s="47"/>
      <c r="P290" s="223">
        <f>O290*H290</f>
        <v>0</v>
      </c>
      <c r="Q290" s="223">
        <v>0</v>
      </c>
      <c r="R290" s="223">
        <f>Q290*H290</f>
        <v>0</v>
      </c>
      <c r="S290" s="223">
        <v>0</v>
      </c>
      <c r="T290" s="224">
        <f>S290*H290</f>
        <v>0</v>
      </c>
      <c r="AR290" s="24" t="s">
        <v>206</v>
      </c>
      <c r="AT290" s="24" t="s">
        <v>129</v>
      </c>
      <c r="AU290" s="24" t="s">
        <v>83</v>
      </c>
      <c r="AY290" s="24" t="s">
        <v>126</v>
      </c>
      <c r="BE290" s="225">
        <f>IF(N290="základní",J290,0)</f>
        <v>0</v>
      </c>
      <c r="BF290" s="225">
        <f>IF(N290="snížená",J290,0)</f>
        <v>0</v>
      </c>
      <c r="BG290" s="225">
        <f>IF(N290="zákl. přenesená",J290,0)</f>
        <v>0</v>
      </c>
      <c r="BH290" s="225">
        <f>IF(N290="sníž. přenesená",J290,0)</f>
        <v>0</v>
      </c>
      <c r="BI290" s="225">
        <f>IF(N290="nulová",J290,0)</f>
        <v>0</v>
      </c>
      <c r="BJ290" s="24" t="s">
        <v>76</v>
      </c>
      <c r="BK290" s="225">
        <f>ROUND(I290*H290,2)</f>
        <v>0</v>
      </c>
      <c r="BL290" s="24" t="s">
        <v>206</v>
      </c>
      <c r="BM290" s="24" t="s">
        <v>573</v>
      </c>
    </row>
    <row r="291" s="1" customFormat="1" ht="16.5" customHeight="1">
      <c r="B291" s="46"/>
      <c r="C291" s="214" t="s">
        <v>574</v>
      </c>
      <c r="D291" s="214" t="s">
        <v>129</v>
      </c>
      <c r="E291" s="215" t="s">
        <v>575</v>
      </c>
      <c r="F291" s="216" t="s">
        <v>576</v>
      </c>
      <c r="G291" s="217" t="s">
        <v>296</v>
      </c>
      <c r="H291" s="218">
        <v>1</v>
      </c>
      <c r="I291" s="219"/>
      <c r="J291" s="220">
        <f>ROUND(I291*H291,2)</f>
        <v>0</v>
      </c>
      <c r="K291" s="216" t="s">
        <v>21</v>
      </c>
      <c r="L291" s="72"/>
      <c r="M291" s="221" t="s">
        <v>21</v>
      </c>
      <c r="N291" s="222" t="s">
        <v>42</v>
      </c>
      <c r="O291" s="47"/>
      <c r="P291" s="223">
        <f>O291*H291</f>
        <v>0</v>
      </c>
      <c r="Q291" s="223">
        <v>0</v>
      </c>
      <c r="R291" s="223">
        <f>Q291*H291</f>
        <v>0</v>
      </c>
      <c r="S291" s="223">
        <v>0</v>
      </c>
      <c r="T291" s="224">
        <f>S291*H291</f>
        <v>0</v>
      </c>
      <c r="AR291" s="24" t="s">
        <v>206</v>
      </c>
      <c r="AT291" s="24" t="s">
        <v>129</v>
      </c>
      <c r="AU291" s="24" t="s">
        <v>83</v>
      </c>
      <c r="AY291" s="24" t="s">
        <v>126</v>
      </c>
      <c r="BE291" s="225">
        <f>IF(N291="základní",J291,0)</f>
        <v>0</v>
      </c>
      <c r="BF291" s="225">
        <f>IF(N291="snížená",J291,0)</f>
        <v>0</v>
      </c>
      <c r="BG291" s="225">
        <f>IF(N291="zákl. přenesená",J291,0)</f>
        <v>0</v>
      </c>
      <c r="BH291" s="225">
        <f>IF(N291="sníž. přenesená",J291,0)</f>
        <v>0</v>
      </c>
      <c r="BI291" s="225">
        <f>IF(N291="nulová",J291,0)</f>
        <v>0</v>
      </c>
      <c r="BJ291" s="24" t="s">
        <v>76</v>
      </c>
      <c r="BK291" s="225">
        <f>ROUND(I291*H291,2)</f>
        <v>0</v>
      </c>
      <c r="BL291" s="24" t="s">
        <v>206</v>
      </c>
      <c r="BM291" s="24" t="s">
        <v>577</v>
      </c>
    </row>
    <row r="292" s="1" customFormat="1" ht="25.5" customHeight="1">
      <c r="B292" s="46"/>
      <c r="C292" s="214" t="s">
        <v>578</v>
      </c>
      <c r="D292" s="214" t="s">
        <v>129</v>
      </c>
      <c r="E292" s="215" t="s">
        <v>579</v>
      </c>
      <c r="F292" s="216" t="s">
        <v>580</v>
      </c>
      <c r="G292" s="217" t="s">
        <v>201</v>
      </c>
      <c r="H292" s="218">
        <v>12</v>
      </c>
      <c r="I292" s="219"/>
      <c r="J292" s="220">
        <f>ROUND(I292*H292,2)</f>
        <v>0</v>
      </c>
      <c r="K292" s="216" t="s">
        <v>21</v>
      </c>
      <c r="L292" s="72"/>
      <c r="M292" s="221" t="s">
        <v>21</v>
      </c>
      <c r="N292" s="222" t="s">
        <v>42</v>
      </c>
      <c r="O292" s="47"/>
      <c r="P292" s="223">
        <f>O292*H292</f>
        <v>0</v>
      </c>
      <c r="Q292" s="223">
        <v>0</v>
      </c>
      <c r="R292" s="223">
        <f>Q292*H292</f>
        <v>0</v>
      </c>
      <c r="S292" s="223">
        <v>0</v>
      </c>
      <c r="T292" s="224">
        <f>S292*H292</f>
        <v>0</v>
      </c>
      <c r="AR292" s="24" t="s">
        <v>206</v>
      </c>
      <c r="AT292" s="24" t="s">
        <v>129</v>
      </c>
      <c r="AU292" s="24" t="s">
        <v>83</v>
      </c>
      <c r="AY292" s="24" t="s">
        <v>126</v>
      </c>
      <c r="BE292" s="225">
        <f>IF(N292="základní",J292,0)</f>
        <v>0</v>
      </c>
      <c r="BF292" s="225">
        <f>IF(N292="snížená",J292,0)</f>
        <v>0</v>
      </c>
      <c r="BG292" s="225">
        <f>IF(N292="zákl. přenesená",J292,0)</f>
        <v>0</v>
      </c>
      <c r="BH292" s="225">
        <f>IF(N292="sníž. přenesená",J292,0)</f>
        <v>0</v>
      </c>
      <c r="BI292" s="225">
        <f>IF(N292="nulová",J292,0)</f>
        <v>0</v>
      </c>
      <c r="BJ292" s="24" t="s">
        <v>76</v>
      </c>
      <c r="BK292" s="225">
        <f>ROUND(I292*H292,2)</f>
        <v>0</v>
      </c>
      <c r="BL292" s="24" t="s">
        <v>206</v>
      </c>
      <c r="BM292" s="24" t="s">
        <v>581</v>
      </c>
    </row>
    <row r="293" s="10" customFormat="1" ht="29.88" customHeight="1">
      <c r="B293" s="198"/>
      <c r="C293" s="199"/>
      <c r="D293" s="200" t="s">
        <v>70</v>
      </c>
      <c r="E293" s="212" t="s">
        <v>582</v>
      </c>
      <c r="F293" s="212" t="s">
        <v>583</v>
      </c>
      <c r="G293" s="199"/>
      <c r="H293" s="199"/>
      <c r="I293" s="202"/>
      <c r="J293" s="213">
        <f>BK293</f>
        <v>0</v>
      </c>
      <c r="K293" s="199"/>
      <c r="L293" s="204"/>
      <c r="M293" s="205"/>
      <c r="N293" s="206"/>
      <c r="O293" s="206"/>
      <c r="P293" s="207">
        <f>SUM(P294:P321)</f>
        <v>0</v>
      </c>
      <c r="Q293" s="206"/>
      <c r="R293" s="207">
        <f>SUM(R294:R321)</f>
        <v>0.40440889000000002</v>
      </c>
      <c r="S293" s="206"/>
      <c r="T293" s="208">
        <f>SUM(T294:T321)</f>
        <v>0.079301410000000003</v>
      </c>
      <c r="AR293" s="209" t="s">
        <v>83</v>
      </c>
      <c r="AT293" s="210" t="s">
        <v>70</v>
      </c>
      <c r="AU293" s="210" t="s">
        <v>76</v>
      </c>
      <c r="AY293" s="209" t="s">
        <v>126</v>
      </c>
      <c r="BK293" s="211">
        <f>SUM(BK294:BK321)</f>
        <v>0</v>
      </c>
    </row>
    <row r="294" s="1" customFormat="1" ht="16.5" customHeight="1">
      <c r="B294" s="46"/>
      <c r="C294" s="214" t="s">
        <v>584</v>
      </c>
      <c r="D294" s="214" t="s">
        <v>129</v>
      </c>
      <c r="E294" s="215" t="s">
        <v>585</v>
      </c>
      <c r="F294" s="216" t="s">
        <v>586</v>
      </c>
      <c r="G294" s="217" t="s">
        <v>132</v>
      </c>
      <c r="H294" s="218">
        <v>255.81100000000001</v>
      </c>
      <c r="I294" s="219"/>
      <c r="J294" s="220">
        <f>ROUND(I294*H294,2)</f>
        <v>0</v>
      </c>
      <c r="K294" s="216" t="s">
        <v>137</v>
      </c>
      <c r="L294" s="72"/>
      <c r="M294" s="221" t="s">
        <v>21</v>
      </c>
      <c r="N294" s="222" t="s">
        <v>42</v>
      </c>
      <c r="O294" s="47"/>
      <c r="P294" s="223">
        <f>O294*H294</f>
        <v>0</v>
      </c>
      <c r="Q294" s="223">
        <v>0.001</v>
      </c>
      <c r="R294" s="223">
        <f>Q294*H294</f>
        <v>0.25581100000000001</v>
      </c>
      <c r="S294" s="223">
        <v>0.00031</v>
      </c>
      <c r="T294" s="224">
        <f>S294*H294</f>
        <v>0.079301410000000003</v>
      </c>
      <c r="AR294" s="24" t="s">
        <v>206</v>
      </c>
      <c r="AT294" s="24" t="s">
        <v>129</v>
      </c>
      <c r="AU294" s="24" t="s">
        <v>83</v>
      </c>
      <c r="AY294" s="24" t="s">
        <v>126</v>
      </c>
      <c r="BE294" s="225">
        <f>IF(N294="základní",J294,0)</f>
        <v>0</v>
      </c>
      <c r="BF294" s="225">
        <f>IF(N294="snížená",J294,0)</f>
        <v>0</v>
      </c>
      <c r="BG294" s="225">
        <f>IF(N294="zákl. přenesená",J294,0)</f>
        <v>0</v>
      </c>
      <c r="BH294" s="225">
        <f>IF(N294="sníž. přenesená",J294,0)</f>
        <v>0</v>
      </c>
      <c r="BI294" s="225">
        <f>IF(N294="nulová",J294,0)</f>
        <v>0</v>
      </c>
      <c r="BJ294" s="24" t="s">
        <v>76</v>
      </c>
      <c r="BK294" s="225">
        <f>ROUND(I294*H294,2)</f>
        <v>0</v>
      </c>
      <c r="BL294" s="24" t="s">
        <v>206</v>
      </c>
      <c r="BM294" s="24" t="s">
        <v>587</v>
      </c>
    </row>
    <row r="295" s="1" customFormat="1">
      <c r="B295" s="46"/>
      <c r="C295" s="74"/>
      <c r="D295" s="226" t="s">
        <v>139</v>
      </c>
      <c r="E295" s="74"/>
      <c r="F295" s="227" t="s">
        <v>588</v>
      </c>
      <c r="G295" s="74"/>
      <c r="H295" s="74"/>
      <c r="I295" s="185"/>
      <c r="J295" s="74"/>
      <c r="K295" s="74"/>
      <c r="L295" s="72"/>
      <c r="M295" s="228"/>
      <c r="N295" s="47"/>
      <c r="O295" s="47"/>
      <c r="P295" s="47"/>
      <c r="Q295" s="47"/>
      <c r="R295" s="47"/>
      <c r="S295" s="47"/>
      <c r="T295" s="95"/>
      <c r="AT295" s="24" t="s">
        <v>139</v>
      </c>
      <c r="AU295" s="24" t="s">
        <v>83</v>
      </c>
    </row>
    <row r="296" s="11" customFormat="1">
      <c r="B296" s="229"/>
      <c r="C296" s="230"/>
      <c r="D296" s="226" t="s">
        <v>151</v>
      </c>
      <c r="E296" s="231" t="s">
        <v>21</v>
      </c>
      <c r="F296" s="232" t="s">
        <v>589</v>
      </c>
      <c r="G296" s="230"/>
      <c r="H296" s="231" t="s">
        <v>21</v>
      </c>
      <c r="I296" s="233"/>
      <c r="J296" s="230"/>
      <c r="K296" s="230"/>
      <c r="L296" s="234"/>
      <c r="M296" s="235"/>
      <c r="N296" s="236"/>
      <c r="O296" s="236"/>
      <c r="P296" s="236"/>
      <c r="Q296" s="236"/>
      <c r="R296" s="236"/>
      <c r="S296" s="236"/>
      <c r="T296" s="237"/>
      <c r="AT296" s="238" t="s">
        <v>151</v>
      </c>
      <c r="AU296" s="238" t="s">
        <v>83</v>
      </c>
      <c r="AV296" s="11" t="s">
        <v>76</v>
      </c>
      <c r="AW296" s="11" t="s">
        <v>35</v>
      </c>
      <c r="AX296" s="11" t="s">
        <v>71</v>
      </c>
      <c r="AY296" s="238" t="s">
        <v>126</v>
      </c>
    </row>
    <row r="297" s="12" customFormat="1">
      <c r="B297" s="239"/>
      <c r="C297" s="240"/>
      <c r="D297" s="226" t="s">
        <v>151</v>
      </c>
      <c r="E297" s="241" t="s">
        <v>21</v>
      </c>
      <c r="F297" s="242" t="s">
        <v>235</v>
      </c>
      <c r="G297" s="240"/>
      <c r="H297" s="243">
        <v>150.285</v>
      </c>
      <c r="I297" s="244"/>
      <c r="J297" s="240"/>
      <c r="K297" s="240"/>
      <c r="L297" s="245"/>
      <c r="M297" s="246"/>
      <c r="N297" s="247"/>
      <c r="O297" s="247"/>
      <c r="P297" s="247"/>
      <c r="Q297" s="247"/>
      <c r="R297" s="247"/>
      <c r="S297" s="247"/>
      <c r="T297" s="248"/>
      <c r="AT297" s="249" t="s">
        <v>151</v>
      </c>
      <c r="AU297" s="249" t="s">
        <v>83</v>
      </c>
      <c r="AV297" s="12" t="s">
        <v>83</v>
      </c>
      <c r="AW297" s="12" t="s">
        <v>35</v>
      </c>
      <c r="AX297" s="12" t="s">
        <v>71</v>
      </c>
      <c r="AY297" s="249" t="s">
        <v>126</v>
      </c>
    </row>
    <row r="298" s="11" customFormat="1">
      <c r="B298" s="229"/>
      <c r="C298" s="230"/>
      <c r="D298" s="226" t="s">
        <v>151</v>
      </c>
      <c r="E298" s="231" t="s">
        <v>21</v>
      </c>
      <c r="F298" s="232" t="s">
        <v>590</v>
      </c>
      <c r="G298" s="230"/>
      <c r="H298" s="231" t="s">
        <v>21</v>
      </c>
      <c r="I298" s="233"/>
      <c r="J298" s="230"/>
      <c r="K298" s="230"/>
      <c r="L298" s="234"/>
      <c r="M298" s="235"/>
      <c r="N298" s="236"/>
      <c r="O298" s="236"/>
      <c r="P298" s="236"/>
      <c r="Q298" s="236"/>
      <c r="R298" s="236"/>
      <c r="S298" s="236"/>
      <c r="T298" s="237"/>
      <c r="AT298" s="238" t="s">
        <v>151</v>
      </c>
      <c r="AU298" s="238" t="s">
        <v>83</v>
      </c>
      <c r="AV298" s="11" t="s">
        <v>76</v>
      </c>
      <c r="AW298" s="11" t="s">
        <v>35</v>
      </c>
      <c r="AX298" s="11" t="s">
        <v>71</v>
      </c>
      <c r="AY298" s="238" t="s">
        <v>126</v>
      </c>
    </row>
    <row r="299" s="12" customFormat="1">
      <c r="B299" s="239"/>
      <c r="C299" s="240"/>
      <c r="D299" s="226" t="s">
        <v>151</v>
      </c>
      <c r="E299" s="241" t="s">
        <v>21</v>
      </c>
      <c r="F299" s="242" t="s">
        <v>591</v>
      </c>
      <c r="G299" s="240"/>
      <c r="H299" s="243">
        <v>-24</v>
      </c>
      <c r="I299" s="244"/>
      <c r="J299" s="240"/>
      <c r="K299" s="240"/>
      <c r="L299" s="245"/>
      <c r="M299" s="246"/>
      <c r="N299" s="247"/>
      <c r="O299" s="247"/>
      <c r="P299" s="247"/>
      <c r="Q299" s="247"/>
      <c r="R299" s="247"/>
      <c r="S299" s="247"/>
      <c r="T299" s="248"/>
      <c r="AT299" s="249" t="s">
        <v>151</v>
      </c>
      <c r="AU299" s="249" t="s">
        <v>83</v>
      </c>
      <c r="AV299" s="12" t="s">
        <v>83</v>
      </c>
      <c r="AW299" s="12" t="s">
        <v>35</v>
      </c>
      <c r="AX299" s="12" t="s">
        <v>71</v>
      </c>
      <c r="AY299" s="249" t="s">
        <v>126</v>
      </c>
    </row>
    <row r="300" s="11" customFormat="1">
      <c r="B300" s="229"/>
      <c r="C300" s="230"/>
      <c r="D300" s="226" t="s">
        <v>151</v>
      </c>
      <c r="E300" s="231" t="s">
        <v>21</v>
      </c>
      <c r="F300" s="232" t="s">
        <v>592</v>
      </c>
      <c r="G300" s="230"/>
      <c r="H300" s="231" t="s">
        <v>21</v>
      </c>
      <c r="I300" s="233"/>
      <c r="J300" s="230"/>
      <c r="K300" s="230"/>
      <c r="L300" s="234"/>
      <c r="M300" s="235"/>
      <c r="N300" s="236"/>
      <c r="O300" s="236"/>
      <c r="P300" s="236"/>
      <c r="Q300" s="236"/>
      <c r="R300" s="236"/>
      <c r="S300" s="236"/>
      <c r="T300" s="237"/>
      <c r="AT300" s="238" t="s">
        <v>151</v>
      </c>
      <c r="AU300" s="238" t="s">
        <v>83</v>
      </c>
      <c r="AV300" s="11" t="s">
        <v>76</v>
      </c>
      <c r="AW300" s="11" t="s">
        <v>35</v>
      </c>
      <c r="AX300" s="11" t="s">
        <v>71</v>
      </c>
      <c r="AY300" s="238" t="s">
        <v>126</v>
      </c>
    </row>
    <row r="301" s="12" customFormat="1">
      <c r="B301" s="239"/>
      <c r="C301" s="240"/>
      <c r="D301" s="226" t="s">
        <v>151</v>
      </c>
      <c r="E301" s="241" t="s">
        <v>21</v>
      </c>
      <c r="F301" s="242" t="s">
        <v>230</v>
      </c>
      <c r="G301" s="240"/>
      <c r="H301" s="243">
        <v>18.809999999999999</v>
      </c>
      <c r="I301" s="244"/>
      <c r="J301" s="240"/>
      <c r="K301" s="240"/>
      <c r="L301" s="245"/>
      <c r="M301" s="246"/>
      <c r="N301" s="247"/>
      <c r="O301" s="247"/>
      <c r="P301" s="247"/>
      <c r="Q301" s="247"/>
      <c r="R301" s="247"/>
      <c r="S301" s="247"/>
      <c r="T301" s="248"/>
      <c r="AT301" s="249" t="s">
        <v>151</v>
      </c>
      <c r="AU301" s="249" t="s">
        <v>83</v>
      </c>
      <c r="AV301" s="12" t="s">
        <v>83</v>
      </c>
      <c r="AW301" s="12" t="s">
        <v>35</v>
      </c>
      <c r="AX301" s="12" t="s">
        <v>71</v>
      </c>
      <c r="AY301" s="249" t="s">
        <v>126</v>
      </c>
    </row>
    <row r="302" s="14" customFormat="1">
      <c r="B302" s="272"/>
      <c r="C302" s="273"/>
      <c r="D302" s="226" t="s">
        <v>151</v>
      </c>
      <c r="E302" s="274" t="s">
        <v>21</v>
      </c>
      <c r="F302" s="275" t="s">
        <v>593</v>
      </c>
      <c r="G302" s="273"/>
      <c r="H302" s="276">
        <v>145.095</v>
      </c>
      <c r="I302" s="277"/>
      <c r="J302" s="273"/>
      <c r="K302" s="273"/>
      <c r="L302" s="278"/>
      <c r="M302" s="279"/>
      <c r="N302" s="280"/>
      <c r="O302" s="280"/>
      <c r="P302" s="280"/>
      <c r="Q302" s="280"/>
      <c r="R302" s="280"/>
      <c r="S302" s="280"/>
      <c r="T302" s="281"/>
      <c r="AT302" s="282" t="s">
        <v>151</v>
      </c>
      <c r="AU302" s="282" t="s">
        <v>83</v>
      </c>
      <c r="AV302" s="14" t="s">
        <v>141</v>
      </c>
      <c r="AW302" s="14" t="s">
        <v>35</v>
      </c>
      <c r="AX302" s="14" t="s">
        <v>71</v>
      </c>
      <c r="AY302" s="282" t="s">
        <v>126</v>
      </c>
    </row>
    <row r="303" s="11" customFormat="1">
      <c r="B303" s="229"/>
      <c r="C303" s="230"/>
      <c r="D303" s="226" t="s">
        <v>151</v>
      </c>
      <c r="E303" s="231" t="s">
        <v>21</v>
      </c>
      <c r="F303" s="232" t="s">
        <v>594</v>
      </c>
      <c r="G303" s="230"/>
      <c r="H303" s="231" t="s">
        <v>21</v>
      </c>
      <c r="I303" s="233"/>
      <c r="J303" s="230"/>
      <c r="K303" s="230"/>
      <c r="L303" s="234"/>
      <c r="M303" s="235"/>
      <c r="N303" s="236"/>
      <c r="O303" s="236"/>
      <c r="P303" s="236"/>
      <c r="Q303" s="236"/>
      <c r="R303" s="236"/>
      <c r="S303" s="236"/>
      <c r="T303" s="237"/>
      <c r="AT303" s="238" t="s">
        <v>151</v>
      </c>
      <c r="AU303" s="238" t="s">
        <v>83</v>
      </c>
      <c r="AV303" s="11" t="s">
        <v>76</v>
      </c>
      <c r="AW303" s="11" t="s">
        <v>35</v>
      </c>
      <c r="AX303" s="11" t="s">
        <v>71</v>
      </c>
      <c r="AY303" s="238" t="s">
        <v>126</v>
      </c>
    </row>
    <row r="304" s="12" customFormat="1">
      <c r="B304" s="239"/>
      <c r="C304" s="240"/>
      <c r="D304" s="226" t="s">
        <v>151</v>
      </c>
      <c r="E304" s="241" t="s">
        <v>21</v>
      </c>
      <c r="F304" s="242" t="s">
        <v>595</v>
      </c>
      <c r="G304" s="240"/>
      <c r="H304" s="243">
        <v>108.196</v>
      </c>
      <c r="I304" s="244"/>
      <c r="J304" s="240"/>
      <c r="K304" s="240"/>
      <c r="L304" s="245"/>
      <c r="M304" s="246"/>
      <c r="N304" s="247"/>
      <c r="O304" s="247"/>
      <c r="P304" s="247"/>
      <c r="Q304" s="247"/>
      <c r="R304" s="247"/>
      <c r="S304" s="247"/>
      <c r="T304" s="248"/>
      <c r="AT304" s="249" t="s">
        <v>151</v>
      </c>
      <c r="AU304" s="249" t="s">
        <v>83</v>
      </c>
      <c r="AV304" s="12" t="s">
        <v>83</v>
      </c>
      <c r="AW304" s="12" t="s">
        <v>35</v>
      </c>
      <c r="AX304" s="12" t="s">
        <v>71</v>
      </c>
      <c r="AY304" s="249" t="s">
        <v>126</v>
      </c>
    </row>
    <row r="305" s="12" customFormat="1">
      <c r="B305" s="239"/>
      <c r="C305" s="240"/>
      <c r="D305" s="226" t="s">
        <v>151</v>
      </c>
      <c r="E305" s="241" t="s">
        <v>21</v>
      </c>
      <c r="F305" s="242" t="s">
        <v>596</v>
      </c>
      <c r="G305" s="240"/>
      <c r="H305" s="243">
        <v>2.52</v>
      </c>
      <c r="I305" s="244"/>
      <c r="J305" s="240"/>
      <c r="K305" s="240"/>
      <c r="L305" s="245"/>
      <c r="M305" s="246"/>
      <c r="N305" s="247"/>
      <c r="O305" s="247"/>
      <c r="P305" s="247"/>
      <c r="Q305" s="247"/>
      <c r="R305" s="247"/>
      <c r="S305" s="247"/>
      <c r="T305" s="248"/>
      <c r="AT305" s="249" t="s">
        <v>151</v>
      </c>
      <c r="AU305" s="249" t="s">
        <v>83</v>
      </c>
      <c r="AV305" s="12" t="s">
        <v>83</v>
      </c>
      <c r="AW305" s="12" t="s">
        <v>35</v>
      </c>
      <c r="AX305" s="12" t="s">
        <v>71</v>
      </c>
      <c r="AY305" s="249" t="s">
        <v>126</v>
      </c>
    </row>
    <row r="306" s="14" customFormat="1">
      <c r="B306" s="272"/>
      <c r="C306" s="273"/>
      <c r="D306" s="226" t="s">
        <v>151</v>
      </c>
      <c r="E306" s="274" t="s">
        <v>21</v>
      </c>
      <c r="F306" s="275" t="s">
        <v>593</v>
      </c>
      <c r="G306" s="273"/>
      <c r="H306" s="276">
        <v>110.71599999999999</v>
      </c>
      <c r="I306" s="277"/>
      <c r="J306" s="273"/>
      <c r="K306" s="273"/>
      <c r="L306" s="278"/>
      <c r="M306" s="279"/>
      <c r="N306" s="280"/>
      <c r="O306" s="280"/>
      <c r="P306" s="280"/>
      <c r="Q306" s="280"/>
      <c r="R306" s="280"/>
      <c r="S306" s="280"/>
      <c r="T306" s="281"/>
      <c r="AT306" s="282" t="s">
        <v>151</v>
      </c>
      <c r="AU306" s="282" t="s">
        <v>83</v>
      </c>
      <c r="AV306" s="14" t="s">
        <v>141</v>
      </c>
      <c r="AW306" s="14" t="s">
        <v>35</v>
      </c>
      <c r="AX306" s="14" t="s">
        <v>71</v>
      </c>
      <c r="AY306" s="282" t="s">
        <v>126</v>
      </c>
    </row>
    <row r="307" s="13" customFormat="1">
      <c r="B307" s="250"/>
      <c r="C307" s="251"/>
      <c r="D307" s="226" t="s">
        <v>151</v>
      </c>
      <c r="E307" s="252" t="s">
        <v>21</v>
      </c>
      <c r="F307" s="253" t="s">
        <v>192</v>
      </c>
      <c r="G307" s="251"/>
      <c r="H307" s="254">
        <v>255.81100000000001</v>
      </c>
      <c r="I307" s="255"/>
      <c r="J307" s="251"/>
      <c r="K307" s="251"/>
      <c r="L307" s="256"/>
      <c r="M307" s="257"/>
      <c r="N307" s="258"/>
      <c r="O307" s="258"/>
      <c r="P307" s="258"/>
      <c r="Q307" s="258"/>
      <c r="R307" s="258"/>
      <c r="S307" s="258"/>
      <c r="T307" s="259"/>
      <c r="AT307" s="260" t="s">
        <v>151</v>
      </c>
      <c r="AU307" s="260" t="s">
        <v>83</v>
      </c>
      <c r="AV307" s="13" t="s">
        <v>133</v>
      </c>
      <c r="AW307" s="13" t="s">
        <v>35</v>
      </c>
      <c r="AX307" s="13" t="s">
        <v>76</v>
      </c>
      <c r="AY307" s="260" t="s">
        <v>126</v>
      </c>
    </row>
    <row r="308" s="1" customFormat="1" ht="16.5" customHeight="1">
      <c r="B308" s="46"/>
      <c r="C308" s="214" t="s">
        <v>597</v>
      </c>
      <c r="D308" s="214" t="s">
        <v>129</v>
      </c>
      <c r="E308" s="215" t="s">
        <v>598</v>
      </c>
      <c r="F308" s="216" t="s">
        <v>599</v>
      </c>
      <c r="G308" s="217" t="s">
        <v>132</v>
      </c>
      <c r="H308" s="218">
        <v>303.26100000000002</v>
      </c>
      <c r="I308" s="219"/>
      <c r="J308" s="220">
        <f>ROUND(I308*H308,2)</f>
        <v>0</v>
      </c>
      <c r="K308" s="216" t="s">
        <v>137</v>
      </c>
      <c r="L308" s="72"/>
      <c r="M308" s="221" t="s">
        <v>21</v>
      </c>
      <c r="N308" s="222" t="s">
        <v>42</v>
      </c>
      <c r="O308" s="47"/>
      <c r="P308" s="223">
        <f>O308*H308</f>
        <v>0</v>
      </c>
      <c r="Q308" s="223">
        <v>0.00020000000000000001</v>
      </c>
      <c r="R308" s="223">
        <f>Q308*H308</f>
        <v>0.06065220000000001</v>
      </c>
      <c r="S308" s="223">
        <v>0</v>
      </c>
      <c r="T308" s="224">
        <f>S308*H308</f>
        <v>0</v>
      </c>
      <c r="AR308" s="24" t="s">
        <v>206</v>
      </c>
      <c r="AT308" s="24" t="s">
        <v>129</v>
      </c>
      <c r="AU308" s="24" t="s">
        <v>83</v>
      </c>
      <c r="AY308" s="24" t="s">
        <v>126</v>
      </c>
      <c r="BE308" s="225">
        <f>IF(N308="základní",J308,0)</f>
        <v>0</v>
      </c>
      <c r="BF308" s="225">
        <f>IF(N308="snížená",J308,0)</f>
        <v>0</v>
      </c>
      <c r="BG308" s="225">
        <f>IF(N308="zákl. přenesená",J308,0)</f>
        <v>0</v>
      </c>
      <c r="BH308" s="225">
        <f>IF(N308="sníž. přenesená",J308,0)</f>
        <v>0</v>
      </c>
      <c r="BI308" s="225">
        <f>IF(N308="nulová",J308,0)</f>
        <v>0</v>
      </c>
      <c r="BJ308" s="24" t="s">
        <v>76</v>
      </c>
      <c r="BK308" s="225">
        <f>ROUND(I308*H308,2)</f>
        <v>0</v>
      </c>
      <c r="BL308" s="24" t="s">
        <v>206</v>
      </c>
      <c r="BM308" s="24" t="s">
        <v>600</v>
      </c>
    </row>
    <row r="309" s="11" customFormat="1">
      <c r="B309" s="229"/>
      <c r="C309" s="230"/>
      <c r="D309" s="226" t="s">
        <v>151</v>
      </c>
      <c r="E309" s="231" t="s">
        <v>21</v>
      </c>
      <c r="F309" s="232" t="s">
        <v>589</v>
      </c>
      <c r="G309" s="230"/>
      <c r="H309" s="231" t="s">
        <v>21</v>
      </c>
      <c r="I309" s="233"/>
      <c r="J309" s="230"/>
      <c r="K309" s="230"/>
      <c r="L309" s="234"/>
      <c r="M309" s="235"/>
      <c r="N309" s="236"/>
      <c r="O309" s="236"/>
      <c r="P309" s="236"/>
      <c r="Q309" s="236"/>
      <c r="R309" s="236"/>
      <c r="S309" s="236"/>
      <c r="T309" s="237"/>
      <c r="AT309" s="238" t="s">
        <v>151</v>
      </c>
      <c r="AU309" s="238" t="s">
        <v>83</v>
      </c>
      <c r="AV309" s="11" t="s">
        <v>76</v>
      </c>
      <c r="AW309" s="11" t="s">
        <v>35</v>
      </c>
      <c r="AX309" s="11" t="s">
        <v>71</v>
      </c>
      <c r="AY309" s="238" t="s">
        <v>126</v>
      </c>
    </row>
    <row r="310" s="12" customFormat="1">
      <c r="B310" s="239"/>
      <c r="C310" s="240"/>
      <c r="D310" s="226" t="s">
        <v>151</v>
      </c>
      <c r="E310" s="241" t="s">
        <v>21</v>
      </c>
      <c r="F310" s="242" t="s">
        <v>235</v>
      </c>
      <c r="G310" s="240"/>
      <c r="H310" s="243">
        <v>150.285</v>
      </c>
      <c r="I310" s="244"/>
      <c r="J310" s="240"/>
      <c r="K310" s="240"/>
      <c r="L310" s="245"/>
      <c r="M310" s="246"/>
      <c r="N310" s="247"/>
      <c r="O310" s="247"/>
      <c r="P310" s="247"/>
      <c r="Q310" s="247"/>
      <c r="R310" s="247"/>
      <c r="S310" s="247"/>
      <c r="T310" s="248"/>
      <c r="AT310" s="249" t="s">
        <v>151</v>
      </c>
      <c r="AU310" s="249" t="s">
        <v>83</v>
      </c>
      <c r="AV310" s="12" t="s">
        <v>83</v>
      </c>
      <c r="AW310" s="12" t="s">
        <v>35</v>
      </c>
      <c r="AX310" s="12" t="s">
        <v>71</v>
      </c>
      <c r="AY310" s="249" t="s">
        <v>126</v>
      </c>
    </row>
    <row r="311" s="11" customFormat="1">
      <c r="B311" s="229"/>
      <c r="C311" s="230"/>
      <c r="D311" s="226" t="s">
        <v>151</v>
      </c>
      <c r="E311" s="231" t="s">
        <v>21</v>
      </c>
      <c r="F311" s="232" t="s">
        <v>590</v>
      </c>
      <c r="G311" s="230"/>
      <c r="H311" s="231" t="s">
        <v>21</v>
      </c>
      <c r="I311" s="233"/>
      <c r="J311" s="230"/>
      <c r="K311" s="230"/>
      <c r="L311" s="234"/>
      <c r="M311" s="235"/>
      <c r="N311" s="236"/>
      <c r="O311" s="236"/>
      <c r="P311" s="236"/>
      <c r="Q311" s="236"/>
      <c r="R311" s="236"/>
      <c r="S311" s="236"/>
      <c r="T311" s="237"/>
      <c r="AT311" s="238" t="s">
        <v>151</v>
      </c>
      <c r="AU311" s="238" t="s">
        <v>83</v>
      </c>
      <c r="AV311" s="11" t="s">
        <v>76</v>
      </c>
      <c r="AW311" s="11" t="s">
        <v>35</v>
      </c>
      <c r="AX311" s="11" t="s">
        <v>71</v>
      </c>
      <c r="AY311" s="238" t="s">
        <v>126</v>
      </c>
    </row>
    <row r="312" s="12" customFormat="1">
      <c r="B312" s="239"/>
      <c r="C312" s="240"/>
      <c r="D312" s="226" t="s">
        <v>151</v>
      </c>
      <c r="E312" s="241" t="s">
        <v>21</v>
      </c>
      <c r="F312" s="242" t="s">
        <v>591</v>
      </c>
      <c r="G312" s="240"/>
      <c r="H312" s="243">
        <v>-24</v>
      </c>
      <c r="I312" s="244"/>
      <c r="J312" s="240"/>
      <c r="K312" s="240"/>
      <c r="L312" s="245"/>
      <c r="M312" s="246"/>
      <c r="N312" s="247"/>
      <c r="O312" s="247"/>
      <c r="P312" s="247"/>
      <c r="Q312" s="247"/>
      <c r="R312" s="247"/>
      <c r="S312" s="247"/>
      <c r="T312" s="248"/>
      <c r="AT312" s="249" t="s">
        <v>151</v>
      </c>
      <c r="AU312" s="249" t="s">
        <v>83</v>
      </c>
      <c r="AV312" s="12" t="s">
        <v>83</v>
      </c>
      <c r="AW312" s="12" t="s">
        <v>35</v>
      </c>
      <c r="AX312" s="12" t="s">
        <v>71</v>
      </c>
      <c r="AY312" s="249" t="s">
        <v>126</v>
      </c>
    </row>
    <row r="313" s="11" customFormat="1">
      <c r="B313" s="229"/>
      <c r="C313" s="230"/>
      <c r="D313" s="226" t="s">
        <v>151</v>
      </c>
      <c r="E313" s="231" t="s">
        <v>21</v>
      </c>
      <c r="F313" s="232" t="s">
        <v>592</v>
      </c>
      <c r="G313" s="230"/>
      <c r="H313" s="231" t="s">
        <v>21</v>
      </c>
      <c r="I313" s="233"/>
      <c r="J313" s="230"/>
      <c r="K313" s="230"/>
      <c r="L313" s="234"/>
      <c r="M313" s="235"/>
      <c r="N313" s="236"/>
      <c r="O313" s="236"/>
      <c r="P313" s="236"/>
      <c r="Q313" s="236"/>
      <c r="R313" s="236"/>
      <c r="S313" s="236"/>
      <c r="T313" s="237"/>
      <c r="AT313" s="238" t="s">
        <v>151</v>
      </c>
      <c r="AU313" s="238" t="s">
        <v>83</v>
      </c>
      <c r="AV313" s="11" t="s">
        <v>76</v>
      </c>
      <c r="AW313" s="11" t="s">
        <v>35</v>
      </c>
      <c r="AX313" s="11" t="s">
        <v>71</v>
      </c>
      <c r="AY313" s="238" t="s">
        <v>126</v>
      </c>
    </row>
    <row r="314" s="12" customFormat="1">
      <c r="B314" s="239"/>
      <c r="C314" s="240"/>
      <c r="D314" s="226" t="s">
        <v>151</v>
      </c>
      <c r="E314" s="241" t="s">
        <v>21</v>
      </c>
      <c r="F314" s="242" t="s">
        <v>230</v>
      </c>
      <c r="G314" s="240"/>
      <c r="H314" s="243">
        <v>18.809999999999999</v>
      </c>
      <c r="I314" s="244"/>
      <c r="J314" s="240"/>
      <c r="K314" s="240"/>
      <c r="L314" s="245"/>
      <c r="M314" s="246"/>
      <c r="N314" s="247"/>
      <c r="O314" s="247"/>
      <c r="P314" s="247"/>
      <c r="Q314" s="247"/>
      <c r="R314" s="247"/>
      <c r="S314" s="247"/>
      <c r="T314" s="248"/>
      <c r="AT314" s="249" t="s">
        <v>151</v>
      </c>
      <c r="AU314" s="249" t="s">
        <v>83</v>
      </c>
      <c r="AV314" s="12" t="s">
        <v>83</v>
      </c>
      <c r="AW314" s="12" t="s">
        <v>35</v>
      </c>
      <c r="AX314" s="12" t="s">
        <v>71</v>
      </c>
      <c r="AY314" s="249" t="s">
        <v>126</v>
      </c>
    </row>
    <row r="315" s="14" customFormat="1">
      <c r="B315" s="272"/>
      <c r="C315" s="273"/>
      <c r="D315" s="226" t="s">
        <v>151</v>
      </c>
      <c r="E315" s="274" t="s">
        <v>21</v>
      </c>
      <c r="F315" s="275" t="s">
        <v>593</v>
      </c>
      <c r="G315" s="273"/>
      <c r="H315" s="276">
        <v>145.095</v>
      </c>
      <c r="I315" s="277"/>
      <c r="J315" s="273"/>
      <c r="K315" s="273"/>
      <c r="L315" s="278"/>
      <c r="M315" s="279"/>
      <c r="N315" s="280"/>
      <c r="O315" s="280"/>
      <c r="P315" s="280"/>
      <c r="Q315" s="280"/>
      <c r="R315" s="280"/>
      <c r="S315" s="280"/>
      <c r="T315" s="281"/>
      <c r="AT315" s="282" t="s">
        <v>151</v>
      </c>
      <c r="AU315" s="282" t="s">
        <v>83</v>
      </c>
      <c r="AV315" s="14" t="s">
        <v>141</v>
      </c>
      <c r="AW315" s="14" t="s">
        <v>35</v>
      </c>
      <c r="AX315" s="14" t="s">
        <v>71</v>
      </c>
      <c r="AY315" s="282" t="s">
        <v>126</v>
      </c>
    </row>
    <row r="316" s="11" customFormat="1">
      <c r="B316" s="229"/>
      <c r="C316" s="230"/>
      <c r="D316" s="226" t="s">
        <v>151</v>
      </c>
      <c r="E316" s="231" t="s">
        <v>21</v>
      </c>
      <c r="F316" s="232" t="s">
        <v>594</v>
      </c>
      <c r="G316" s="230"/>
      <c r="H316" s="231" t="s">
        <v>21</v>
      </c>
      <c r="I316" s="233"/>
      <c r="J316" s="230"/>
      <c r="K316" s="230"/>
      <c r="L316" s="234"/>
      <c r="M316" s="235"/>
      <c r="N316" s="236"/>
      <c r="O316" s="236"/>
      <c r="P316" s="236"/>
      <c r="Q316" s="236"/>
      <c r="R316" s="236"/>
      <c r="S316" s="236"/>
      <c r="T316" s="237"/>
      <c r="AT316" s="238" t="s">
        <v>151</v>
      </c>
      <c r="AU316" s="238" t="s">
        <v>83</v>
      </c>
      <c r="AV316" s="11" t="s">
        <v>76</v>
      </c>
      <c r="AW316" s="11" t="s">
        <v>35</v>
      </c>
      <c r="AX316" s="11" t="s">
        <v>71</v>
      </c>
      <c r="AY316" s="238" t="s">
        <v>126</v>
      </c>
    </row>
    <row r="317" s="12" customFormat="1">
      <c r="B317" s="239"/>
      <c r="C317" s="240"/>
      <c r="D317" s="226" t="s">
        <v>151</v>
      </c>
      <c r="E317" s="241" t="s">
        <v>21</v>
      </c>
      <c r="F317" s="242" t="s">
        <v>601</v>
      </c>
      <c r="G317" s="240"/>
      <c r="H317" s="243">
        <v>154.566</v>
      </c>
      <c r="I317" s="244"/>
      <c r="J317" s="240"/>
      <c r="K317" s="240"/>
      <c r="L317" s="245"/>
      <c r="M317" s="246"/>
      <c r="N317" s="247"/>
      <c r="O317" s="247"/>
      <c r="P317" s="247"/>
      <c r="Q317" s="247"/>
      <c r="R317" s="247"/>
      <c r="S317" s="247"/>
      <c r="T317" s="248"/>
      <c r="AT317" s="249" t="s">
        <v>151</v>
      </c>
      <c r="AU317" s="249" t="s">
        <v>83</v>
      </c>
      <c r="AV317" s="12" t="s">
        <v>83</v>
      </c>
      <c r="AW317" s="12" t="s">
        <v>35</v>
      </c>
      <c r="AX317" s="12" t="s">
        <v>71</v>
      </c>
      <c r="AY317" s="249" t="s">
        <v>126</v>
      </c>
    </row>
    <row r="318" s="12" customFormat="1">
      <c r="B318" s="239"/>
      <c r="C318" s="240"/>
      <c r="D318" s="226" t="s">
        <v>151</v>
      </c>
      <c r="E318" s="241" t="s">
        <v>21</v>
      </c>
      <c r="F318" s="242" t="s">
        <v>602</v>
      </c>
      <c r="G318" s="240"/>
      <c r="H318" s="243">
        <v>3.6000000000000001</v>
      </c>
      <c r="I318" s="244"/>
      <c r="J318" s="240"/>
      <c r="K318" s="240"/>
      <c r="L318" s="245"/>
      <c r="M318" s="246"/>
      <c r="N318" s="247"/>
      <c r="O318" s="247"/>
      <c r="P318" s="247"/>
      <c r="Q318" s="247"/>
      <c r="R318" s="247"/>
      <c r="S318" s="247"/>
      <c r="T318" s="248"/>
      <c r="AT318" s="249" t="s">
        <v>151</v>
      </c>
      <c r="AU318" s="249" t="s">
        <v>83</v>
      </c>
      <c r="AV318" s="12" t="s">
        <v>83</v>
      </c>
      <c r="AW318" s="12" t="s">
        <v>35</v>
      </c>
      <c r="AX318" s="12" t="s">
        <v>71</v>
      </c>
      <c r="AY318" s="249" t="s">
        <v>126</v>
      </c>
    </row>
    <row r="319" s="14" customFormat="1">
      <c r="B319" s="272"/>
      <c r="C319" s="273"/>
      <c r="D319" s="226" t="s">
        <v>151</v>
      </c>
      <c r="E319" s="274" t="s">
        <v>21</v>
      </c>
      <c r="F319" s="275" t="s">
        <v>593</v>
      </c>
      <c r="G319" s="273"/>
      <c r="H319" s="276">
        <v>158.166</v>
      </c>
      <c r="I319" s="277"/>
      <c r="J319" s="273"/>
      <c r="K319" s="273"/>
      <c r="L319" s="278"/>
      <c r="M319" s="279"/>
      <c r="N319" s="280"/>
      <c r="O319" s="280"/>
      <c r="P319" s="280"/>
      <c r="Q319" s="280"/>
      <c r="R319" s="280"/>
      <c r="S319" s="280"/>
      <c r="T319" s="281"/>
      <c r="AT319" s="282" t="s">
        <v>151</v>
      </c>
      <c r="AU319" s="282" t="s">
        <v>83</v>
      </c>
      <c r="AV319" s="14" t="s">
        <v>141</v>
      </c>
      <c r="AW319" s="14" t="s">
        <v>35</v>
      </c>
      <c r="AX319" s="14" t="s">
        <v>71</v>
      </c>
      <c r="AY319" s="282" t="s">
        <v>126</v>
      </c>
    </row>
    <row r="320" s="13" customFormat="1">
      <c r="B320" s="250"/>
      <c r="C320" s="251"/>
      <c r="D320" s="226" t="s">
        <v>151</v>
      </c>
      <c r="E320" s="252" t="s">
        <v>21</v>
      </c>
      <c r="F320" s="253" t="s">
        <v>192</v>
      </c>
      <c r="G320" s="251"/>
      <c r="H320" s="254">
        <v>303.26100000000002</v>
      </c>
      <c r="I320" s="255"/>
      <c r="J320" s="251"/>
      <c r="K320" s="251"/>
      <c r="L320" s="256"/>
      <c r="M320" s="257"/>
      <c r="N320" s="258"/>
      <c r="O320" s="258"/>
      <c r="P320" s="258"/>
      <c r="Q320" s="258"/>
      <c r="R320" s="258"/>
      <c r="S320" s="258"/>
      <c r="T320" s="259"/>
      <c r="AT320" s="260" t="s">
        <v>151</v>
      </c>
      <c r="AU320" s="260" t="s">
        <v>83</v>
      </c>
      <c r="AV320" s="13" t="s">
        <v>133</v>
      </c>
      <c r="AW320" s="13" t="s">
        <v>35</v>
      </c>
      <c r="AX320" s="13" t="s">
        <v>76</v>
      </c>
      <c r="AY320" s="260" t="s">
        <v>126</v>
      </c>
    </row>
    <row r="321" s="1" customFormat="1" ht="25.5" customHeight="1">
      <c r="B321" s="46"/>
      <c r="C321" s="214" t="s">
        <v>603</v>
      </c>
      <c r="D321" s="214" t="s">
        <v>129</v>
      </c>
      <c r="E321" s="215" t="s">
        <v>604</v>
      </c>
      <c r="F321" s="216" t="s">
        <v>605</v>
      </c>
      <c r="G321" s="217" t="s">
        <v>132</v>
      </c>
      <c r="H321" s="218">
        <v>303.26100000000002</v>
      </c>
      <c r="I321" s="219"/>
      <c r="J321" s="220">
        <f>ROUND(I321*H321,2)</f>
        <v>0</v>
      </c>
      <c r="K321" s="216" t="s">
        <v>137</v>
      </c>
      <c r="L321" s="72"/>
      <c r="M321" s="221" t="s">
        <v>21</v>
      </c>
      <c r="N321" s="222" t="s">
        <v>42</v>
      </c>
      <c r="O321" s="47"/>
      <c r="P321" s="223">
        <f>O321*H321</f>
        <v>0</v>
      </c>
      <c r="Q321" s="223">
        <v>0.00029</v>
      </c>
      <c r="R321" s="223">
        <f>Q321*H321</f>
        <v>0.087945690000000007</v>
      </c>
      <c r="S321" s="223">
        <v>0</v>
      </c>
      <c r="T321" s="224">
        <f>S321*H321</f>
        <v>0</v>
      </c>
      <c r="AR321" s="24" t="s">
        <v>206</v>
      </c>
      <c r="AT321" s="24" t="s">
        <v>129</v>
      </c>
      <c r="AU321" s="24" t="s">
        <v>83</v>
      </c>
      <c r="AY321" s="24" t="s">
        <v>126</v>
      </c>
      <c r="BE321" s="225">
        <f>IF(N321="základní",J321,0)</f>
        <v>0</v>
      </c>
      <c r="BF321" s="225">
        <f>IF(N321="snížená",J321,0)</f>
        <v>0</v>
      </c>
      <c r="BG321" s="225">
        <f>IF(N321="zákl. přenesená",J321,0)</f>
        <v>0</v>
      </c>
      <c r="BH321" s="225">
        <f>IF(N321="sníž. přenesená",J321,0)</f>
        <v>0</v>
      </c>
      <c r="BI321" s="225">
        <f>IF(N321="nulová",J321,0)</f>
        <v>0</v>
      </c>
      <c r="BJ321" s="24" t="s">
        <v>76</v>
      </c>
      <c r="BK321" s="225">
        <f>ROUND(I321*H321,2)</f>
        <v>0</v>
      </c>
      <c r="BL321" s="24" t="s">
        <v>206</v>
      </c>
      <c r="BM321" s="24" t="s">
        <v>606</v>
      </c>
    </row>
    <row r="322" s="10" customFormat="1" ht="37.44001" customHeight="1">
      <c r="B322" s="198"/>
      <c r="C322" s="199"/>
      <c r="D322" s="200" t="s">
        <v>70</v>
      </c>
      <c r="E322" s="201" t="s">
        <v>607</v>
      </c>
      <c r="F322" s="201" t="s">
        <v>608</v>
      </c>
      <c r="G322" s="199"/>
      <c r="H322" s="199"/>
      <c r="I322" s="202"/>
      <c r="J322" s="203">
        <f>BK322</f>
        <v>0</v>
      </c>
      <c r="K322" s="199"/>
      <c r="L322" s="204"/>
      <c r="M322" s="205"/>
      <c r="N322" s="206"/>
      <c r="O322" s="206"/>
      <c r="P322" s="207">
        <f>P323+P325</f>
        <v>0</v>
      </c>
      <c r="Q322" s="206"/>
      <c r="R322" s="207">
        <f>R323+R325</f>
        <v>0</v>
      </c>
      <c r="S322" s="206"/>
      <c r="T322" s="208">
        <f>T323+T325</f>
        <v>0</v>
      </c>
      <c r="AR322" s="209" t="s">
        <v>147</v>
      </c>
      <c r="AT322" s="210" t="s">
        <v>70</v>
      </c>
      <c r="AU322" s="210" t="s">
        <v>71</v>
      </c>
      <c r="AY322" s="209" t="s">
        <v>126</v>
      </c>
      <c r="BK322" s="211">
        <f>BK323+BK325</f>
        <v>0</v>
      </c>
    </row>
    <row r="323" s="10" customFormat="1" ht="19.92" customHeight="1">
      <c r="B323" s="198"/>
      <c r="C323" s="199"/>
      <c r="D323" s="200" t="s">
        <v>70</v>
      </c>
      <c r="E323" s="212" t="s">
        <v>609</v>
      </c>
      <c r="F323" s="212" t="s">
        <v>610</v>
      </c>
      <c r="G323" s="199"/>
      <c r="H323" s="199"/>
      <c r="I323" s="202"/>
      <c r="J323" s="213">
        <f>BK323</f>
        <v>0</v>
      </c>
      <c r="K323" s="199"/>
      <c r="L323" s="204"/>
      <c r="M323" s="205"/>
      <c r="N323" s="206"/>
      <c r="O323" s="206"/>
      <c r="P323" s="207">
        <f>P324</f>
        <v>0</v>
      </c>
      <c r="Q323" s="206"/>
      <c r="R323" s="207">
        <f>R324</f>
        <v>0</v>
      </c>
      <c r="S323" s="206"/>
      <c r="T323" s="208">
        <f>T324</f>
        <v>0</v>
      </c>
      <c r="AR323" s="209" t="s">
        <v>147</v>
      </c>
      <c r="AT323" s="210" t="s">
        <v>70</v>
      </c>
      <c r="AU323" s="210" t="s">
        <v>76</v>
      </c>
      <c r="AY323" s="209" t="s">
        <v>126</v>
      </c>
      <c r="BK323" s="211">
        <f>BK324</f>
        <v>0</v>
      </c>
    </row>
    <row r="324" s="1" customFormat="1" ht="16.5" customHeight="1">
      <c r="B324" s="46"/>
      <c r="C324" s="214" t="s">
        <v>611</v>
      </c>
      <c r="D324" s="214" t="s">
        <v>129</v>
      </c>
      <c r="E324" s="215" t="s">
        <v>612</v>
      </c>
      <c r="F324" s="216" t="s">
        <v>613</v>
      </c>
      <c r="G324" s="217" t="s">
        <v>296</v>
      </c>
      <c r="H324" s="218">
        <v>1</v>
      </c>
      <c r="I324" s="219"/>
      <c r="J324" s="220">
        <f>ROUND(I324*H324,2)</f>
        <v>0</v>
      </c>
      <c r="K324" s="216" t="s">
        <v>137</v>
      </c>
      <c r="L324" s="72"/>
      <c r="M324" s="221" t="s">
        <v>21</v>
      </c>
      <c r="N324" s="222" t="s">
        <v>42</v>
      </c>
      <c r="O324" s="47"/>
      <c r="P324" s="223">
        <f>O324*H324</f>
        <v>0</v>
      </c>
      <c r="Q324" s="223">
        <v>0</v>
      </c>
      <c r="R324" s="223">
        <f>Q324*H324</f>
        <v>0</v>
      </c>
      <c r="S324" s="223">
        <v>0</v>
      </c>
      <c r="T324" s="224">
        <f>S324*H324</f>
        <v>0</v>
      </c>
      <c r="AR324" s="24" t="s">
        <v>614</v>
      </c>
      <c r="AT324" s="24" t="s">
        <v>129</v>
      </c>
      <c r="AU324" s="24" t="s">
        <v>83</v>
      </c>
      <c r="AY324" s="24" t="s">
        <v>126</v>
      </c>
      <c r="BE324" s="225">
        <f>IF(N324="základní",J324,0)</f>
        <v>0</v>
      </c>
      <c r="BF324" s="225">
        <f>IF(N324="snížená",J324,0)</f>
        <v>0</v>
      </c>
      <c r="BG324" s="225">
        <f>IF(N324="zákl. přenesená",J324,0)</f>
        <v>0</v>
      </c>
      <c r="BH324" s="225">
        <f>IF(N324="sníž. přenesená",J324,0)</f>
        <v>0</v>
      </c>
      <c r="BI324" s="225">
        <f>IF(N324="nulová",J324,0)</f>
        <v>0</v>
      </c>
      <c r="BJ324" s="24" t="s">
        <v>76</v>
      </c>
      <c r="BK324" s="225">
        <f>ROUND(I324*H324,2)</f>
        <v>0</v>
      </c>
      <c r="BL324" s="24" t="s">
        <v>614</v>
      </c>
      <c r="BM324" s="24" t="s">
        <v>615</v>
      </c>
    </row>
    <row r="325" s="10" customFormat="1" ht="29.88" customHeight="1">
      <c r="B325" s="198"/>
      <c r="C325" s="199"/>
      <c r="D325" s="200" t="s">
        <v>70</v>
      </c>
      <c r="E325" s="212" t="s">
        <v>616</v>
      </c>
      <c r="F325" s="212" t="s">
        <v>617</v>
      </c>
      <c r="G325" s="199"/>
      <c r="H325" s="199"/>
      <c r="I325" s="202"/>
      <c r="J325" s="213">
        <f>BK325</f>
        <v>0</v>
      </c>
      <c r="K325" s="199"/>
      <c r="L325" s="204"/>
      <c r="M325" s="205"/>
      <c r="N325" s="206"/>
      <c r="O325" s="206"/>
      <c r="P325" s="207">
        <f>P326</f>
        <v>0</v>
      </c>
      <c r="Q325" s="206"/>
      <c r="R325" s="207">
        <f>R326</f>
        <v>0</v>
      </c>
      <c r="S325" s="206"/>
      <c r="T325" s="208">
        <f>T326</f>
        <v>0</v>
      </c>
      <c r="AR325" s="209" t="s">
        <v>147</v>
      </c>
      <c r="AT325" s="210" t="s">
        <v>70</v>
      </c>
      <c r="AU325" s="210" t="s">
        <v>76</v>
      </c>
      <c r="AY325" s="209" t="s">
        <v>126</v>
      </c>
      <c r="BK325" s="211">
        <f>BK326</f>
        <v>0</v>
      </c>
    </row>
    <row r="326" s="1" customFormat="1" ht="25.5" customHeight="1">
      <c r="B326" s="46"/>
      <c r="C326" s="214" t="s">
        <v>618</v>
      </c>
      <c r="D326" s="214" t="s">
        <v>129</v>
      </c>
      <c r="E326" s="215" t="s">
        <v>619</v>
      </c>
      <c r="F326" s="216" t="s">
        <v>620</v>
      </c>
      <c r="G326" s="217" t="s">
        <v>296</v>
      </c>
      <c r="H326" s="218">
        <v>1</v>
      </c>
      <c r="I326" s="219"/>
      <c r="J326" s="220">
        <f>ROUND(I326*H326,2)</f>
        <v>0</v>
      </c>
      <c r="K326" s="216" t="s">
        <v>137</v>
      </c>
      <c r="L326" s="72"/>
      <c r="M326" s="221" t="s">
        <v>21</v>
      </c>
      <c r="N326" s="283" t="s">
        <v>42</v>
      </c>
      <c r="O326" s="284"/>
      <c r="P326" s="285">
        <f>O326*H326</f>
        <v>0</v>
      </c>
      <c r="Q326" s="285">
        <v>0</v>
      </c>
      <c r="R326" s="285">
        <f>Q326*H326</f>
        <v>0</v>
      </c>
      <c r="S326" s="285">
        <v>0</v>
      </c>
      <c r="T326" s="286">
        <f>S326*H326</f>
        <v>0</v>
      </c>
      <c r="AR326" s="24" t="s">
        <v>614</v>
      </c>
      <c r="AT326" s="24" t="s">
        <v>129</v>
      </c>
      <c r="AU326" s="24" t="s">
        <v>83</v>
      </c>
      <c r="AY326" s="24" t="s">
        <v>126</v>
      </c>
      <c r="BE326" s="225">
        <f>IF(N326="základní",J326,0)</f>
        <v>0</v>
      </c>
      <c r="BF326" s="225">
        <f>IF(N326="snížená",J326,0)</f>
        <v>0</v>
      </c>
      <c r="BG326" s="225">
        <f>IF(N326="zákl. přenesená",J326,0)</f>
        <v>0</v>
      </c>
      <c r="BH326" s="225">
        <f>IF(N326="sníž. přenesená",J326,0)</f>
        <v>0</v>
      </c>
      <c r="BI326" s="225">
        <f>IF(N326="nulová",J326,0)</f>
        <v>0</v>
      </c>
      <c r="BJ326" s="24" t="s">
        <v>76</v>
      </c>
      <c r="BK326" s="225">
        <f>ROUND(I326*H326,2)</f>
        <v>0</v>
      </c>
      <c r="BL326" s="24" t="s">
        <v>614</v>
      </c>
      <c r="BM326" s="24" t="s">
        <v>621</v>
      </c>
    </row>
    <row r="327" s="1" customFormat="1" ht="6.96" customHeight="1">
      <c r="B327" s="67"/>
      <c r="C327" s="68"/>
      <c r="D327" s="68"/>
      <c r="E327" s="68"/>
      <c r="F327" s="68"/>
      <c r="G327" s="68"/>
      <c r="H327" s="68"/>
      <c r="I327" s="160"/>
      <c r="J327" s="68"/>
      <c r="K327" s="68"/>
      <c r="L327" s="72"/>
    </row>
  </sheetData>
  <sheetProtection sheet="1" autoFilter="0" formatColumns="0" formatRows="0" objects="1" scenarios="1" spinCount="100000" saltValue="x8EahAaZ4z21VZf9nDzLKdxQT4yHzDNXfxsvzSpER+ICsM3vf3Ho/MWrv0KdOGUGWRSrHn4HHEJITnkQGOU+jQ==" hashValue="kGnwVNVuh1FrltCMzJcQvW5P3dPg7FYhJHBen6cDWK2sX/kpc/55i/sczUED//expor1YlvuL6btUZ+6RbzMTg==" algorithmName="SHA-512" password="CC35"/>
  <autoFilter ref="C89:K326"/>
  <mergeCells count="7">
    <mergeCell ref="E7:H7"/>
    <mergeCell ref="E22:H22"/>
    <mergeCell ref="E43:H43"/>
    <mergeCell ref="J47:J48"/>
    <mergeCell ref="E82:H82"/>
    <mergeCell ref="G1:H1"/>
    <mergeCell ref="L2:V2"/>
  </mergeCells>
  <hyperlinks>
    <hyperlink ref="F1:G1" location="C2" display="1) Krycí list soupisu"/>
    <hyperlink ref="G1:H1" location="C50"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7" customWidth="1"/>
    <col min="2" max="2" width="1.664063" style="287" customWidth="1"/>
    <col min="3" max="4" width="5" style="287" customWidth="1"/>
    <col min="5" max="5" width="11.67" style="287" customWidth="1"/>
    <col min="6" max="6" width="9.17" style="287" customWidth="1"/>
    <col min="7" max="7" width="5" style="287" customWidth="1"/>
    <col min="8" max="8" width="77.83" style="287" customWidth="1"/>
    <col min="9" max="10" width="20" style="287" customWidth="1"/>
    <col min="11" max="11" width="1.664063" style="287" customWidth="1"/>
  </cols>
  <sheetData>
    <row r="1" ht="37.5" customHeight="1"/>
    <row r="2" ht="7.5" customHeight="1">
      <c r="B2" s="288"/>
      <c r="C2" s="289"/>
      <c r="D2" s="289"/>
      <c r="E2" s="289"/>
      <c r="F2" s="289"/>
      <c r="G2" s="289"/>
      <c r="H2" s="289"/>
      <c r="I2" s="289"/>
      <c r="J2" s="289"/>
      <c r="K2" s="290"/>
    </row>
    <row r="3" s="15" customFormat="1" ht="45" customHeight="1">
      <c r="B3" s="291"/>
      <c r="C3" s="292" t="s">
        <v>622</v>
      </c>
      <c r="D3" s="292"/>
      <c r="E3" s="292"/>
      <c r="F3" s="292"/>
      <c r="G3" s="292"/>
      <c r="H3" s="292"/>
      <c r="I3" s="292"/>
      <c r="J3" s="292"/>
      <c r="K3" s="293"/>
    </row>
    <row r="4" ht="25.5" customHeight="1">
      <c r="B4" s="294"/>
      <c r="C4" s="295" t="s">
        <v>623</v>
      </c>
      <c r="D4" s="295"/>
      <c r="E4" s="295"/>
      <c r="F4" s="295"/>
      <c r="G4" s="295"/>
      <c r="H4" s="295"/>
      <c r="I4" s="295"/>
      <c r="J4" s="295"/>
      <c r="K4" s="296"/>
    </row>
    <row r="5" ht="5.25" customHeight="1">
      <c r="B5" s="294"/>
      <c r="C5" s="297"/>
      <c r="D5" s="297"/>
      <c r="E5" s="297"/>
      <c r="F5" s="297"/>
      <c r="G5" s="297"/>
      <c r="H5" s="297"/>
      <c r="I5" s="297"/>
      <c r="J5" s="297"/>
      <c r="K5" s="296"/>
    </row>
    <row r="6" ht="15" customHeight="1">
      <c r="B6" s="294"/>
      <c r="C6" s="298" t="s">
        <v>624</v>
      </c>
      <c r="D6" s="298"/>
      <c r="E6" s="298"/>
      <c r="F6" s="298"/>
      <c r="G6" s="298"/>
      <c r="H6" s="298"/>
      <c r="I6" s="298"/>
      <c r="J6" s="298"/>
      <c r="K6" s="296"/>
    </row>
    <row r="7" ht="15" customHeight="1">
      <c r="B7" s="299"/>
      <c r="C7" s="298" t="s">
        <v>625</v>
      </c>
      <c r="D7" s="298"/>
      <c r="E7" s="298"/>
      <c r="F7" s="298"/>
      <c r="G7" s="298"/>
      <c r="H7" s="298"/>
      <c r="I7" s="298"/>
      <c r="J7" s="298"/>
      <c r="K7" s="296"/>
    </row>
    <row r="8" ht="12.75" customHeight="1">
      <c r="B8" s="299"/>
      <c r="C8" s="298"/>
      <c r="D8" s="298"/>
      <c r="E8" s="298"/>
      <c r="F8" s="298"/>
      <c r="G8" s="298"/>
      <c r="H8" s="298"/>
      <c r="I8" s="298"/>
      <c r="J8" s="298"/>
      <c r="K8" s="296"/>
    </row>
    <row r="9" ht="15" customHeight="1">
      <c r="B9" s="299"/>
      <c r="C9" s="298" t="s">
        <v>626</v>
      </c>
      <c r="D9" s="298"/>
      <c r="E9" s="298"/>
      <c r="F9" s="298"/>
      <c r="G9" s="298"/>
      <c r="H9" s="298"/>
      <c r="I9" s="298"/>
      <c r="J9" s="298"/>
      <c r="K9" s="296"/>
    </row>
    <row r="10" ht="15" customHeight="1">
      <c r="B10" s="299"/>
      <c r="C10" s="298"/>
      <c r="D10" s="298" t="s">
        <v>627</v>
      </c>
      <c r="E10" s="298"/>
      <c r="F10" s="298"/>
      <c r="G10" s="298"/>
      <c r="H10" s="298"/>
      <c r="I10" s="298"/>
      <c r="J10" s="298"/>
      <c r="K10" s="296"/>
    </row>
    <row r="11" ht="15" customHeight="1">
      <c r="B11" s="299"/>
      <c r="C11" s="300"/>
      <c r="D11" s="298" t="s">
        <v>628</v>
      </c>
      <c r="E11" s="298"/>
      <c r="F11" s="298"/>
      <c r="G11" s="298"/>
      <c r="H11" s="298"/>
      <c r="I11" s="298"/>
      <c r="J11" s="298"/>
      <c r="K11" s="296"/>
    </row>
    <row r="12" ht="12.75" customHeight="1">
      <c r="B12" s="299"/>
      <c r="C12" s="300"/>
      <c r="D12" s="300"/>
      <c r="E12" s="300"/>
      <c r="F12" s="300"/>
      <c r="G12" s="300"/>
      <c r="H12" s="300"/>
      <c r="I12" s="300"/>
      <c r="J12" s="300"/>
      <c r="K12" s="296"/>
    </row>
    <row r="13" ht="15" customHeight="1">
      <c r="B13" s="299"/>
      <c r="C13" s="300"/>
      <c r="D13" s="298" t="s">
        <v>629</v>
      </c>
      <c r="E13" s="298"/>
      <c r="F13" s="298"/>
      <c r="G13" s="298"/>
      <c r="H13" s="298"/>
      <c r="I13" s="298"/>
      <c r="J13" s="298"/>
      <c r="K13" s="296"/>
    </row>
    <row r="14" ht="15" customHeight="1">
      <c r="B14" s="299"/>
      <c r="C14" s="300"/>
      <c r="D14" s="298" t="s">
        <v>630</v>
      </c>
      <c r="E14" s="298"/>
      <c r="F14" s="298"/>
      <c r="G14" s="298"/>
      <c r="H14" s="298"/>
      <c r="I14" s="298"/>
      <c r="J14" s="298"/>
      <c r="K14" s="296"/>
    </row>
    <row r="15" ht="15" customHeight="1">
      <c r="B15" s="299"/>
      <c r="C15" s="300"/>
      <c r="D15" s="298" t="s">
        <v>631</v>
      </c>
      <c r="E15" s="298"/>
      <c r="F15" s="298"/>
      <c r="G15" s="298"/>
      <c r="H15" s="298"/>
      <c r="I15" s="298"/>
      <c r="J15" s="298"/>
      <c r="K15" s="296"/>
    </row>
    <row r="16" ht="15" customHeight="1">
      <c r="B16" s="299"/>
      <c r="C16" s="300"/>
      <c r="D16" s="300"/>
      <c r="E16" s="301" t="s">
        <v>75</v>
      </c>
      <c r="F16" s="298" t="s">
        <v>632</v>
      </c>
      <c r="G16" s="298"/>
      <c r="H16" s="298"/>
      <c r="I16" s="298"/>
      <c r="J16" s="298"/>
      <c r="K16" s="296"/>
    </row>
    <row r="17" ht="15" customHeight="1">
      <c r="B17" s="299"/>
      <c r="C17" s="300"/>
      <c r="D17" s="300"/>
      <c r="E17" s="301" t="s">
        <v>633</v>
      </c>
      <c r="F17" s="298" t="s">
        <v>634</v>
      </c>
      <c r="G17" s="298"/>
      <c r="H17" s="298"/>
      <c r="I17" s="298"/>
      <c r="J17" s="298"/>
      <c r="K17" s="296"/>
    </row>
    <row r="18" ht="15" customHeight="1">
      <c r="B18" s="299"/>
      <c r="C18" s="300"/>
      <c r="D18" s="300"/>
      <c r="E18" s="301" t="s">
        <v>635</v>
      </c>
      <c r="F18" s="298" t="s">
        <v>636</v>
      </c>
      <c r="G18" s="298"/>
      <c r="H18" s="298"/>
      <c r="I18" s="298"/>
      <c r="J18" s="298"/>
      <c r="K18" s="296"/>
    </row>
    <row r="19" ht="15" customHeight="1">
      <c r="B19" s="299"/>
      <c r="C19" s="300"/>
      <c r="D19" s="300"/>
      <c r="E19" s="301" t="s">
        <v>637</v>
      </c>
      <c r="F19" s="298" t="s">
        <v>638</v>
      </c>
      <c r="G19" s="298"/>
      <c r="H19" s="298"/>
      <c r="I19" s="298"/>
      <c r="J19" s="298"/>
      <c r="K19" s="296"/>
    </row>
    <row r="20" ht="15" customHeight="1">
      <c r="B20" s="299"/>
      <c r="C20" s="300"/>
      <c r="D20" s="300"/>
      <c r="E20" s="301" t="s">
        <v>639</v>
      </c>
      <c r="F20" s="298" t="s">
        <v>640</v>
      </c>
      <c r="G20" s="298"/>
      <c r="H20" s="298"/>
      <c r="I20" s="298"/>
      <c r="J20" s="298"/>
      <c r="K20" s="296"/>
    </row>
    <row r="21" ht="15" customHeight="1">
      <c r="B21" s="299"/>
      <c r="C21" s="300"/>
      <c r="D21" s="300"/>
      <c r="E21" s="301" t="s">
        <v>641</v>
      </c>
      <c r="F21" s="298" t="s">
        <v>642</v>
      </c>
      <c r="G21" s="298"/>
      <c r="H21" s="298"/>
      <c r="I21" s="298"/>
      <c r="J21" s="298"/>
      <c r="K21" s="296"/>
    </row>
    <row r="22" ht="12.75" customHeight="1">
      <c r="B22" s="299"/>
      <c r="C22" s="300"/>
      <c r="D22" s="300"/>
      <c r="E22" s="300"/>
      <c r="F22" s="300"/>
      <c r="G22" s="300"/>
      <c r="H22" s="300"/>
      <c r="I22" s="300"/>
      <c r="J22" s="300"/>
      <c r="K22" s="296"/>
    </row>
    <row r="23" ht="15" customHeight="1">
      <c r="B23" s="299"/>
      <c r="C23" s="298" t="s">
        <v>643</v>
      </c>
      <c r="D23" s="298"/>
      <c r="E23" s="298"/>
      <c r="F23" s="298"/>
      <c r="G23" s="298"/>
      <c r="H23" s="298"/>
      <c r="I23" s="298"/>
      <c r="J23" s="298"/>
      <c r="K23" s="296"/>
    </row>
    <row r="24" ht="15" customHeight="1">
      <c r="B24" s="299"/>
      <c r="C24" s="298" t="s">
        <v>644</v>
      </c>
      <c r="D24" s="298"/>
      <c r="E24" s="298"/>
      <c r="F24" s="298"/>
      <c r="G24" s="298"/>
      <c r="H24" s="298"/>
      <c r="I24" s="298"/>
      <c r="J24" s="298"/>
      <c r="K24" s="296"/>
    </row>
    <row r="25" ht="15" customHeight="1">
      <c r="B25" s="299"/>
      <c r="C25" s="298"/>
      <c r="D25" s="298" t="s">
        <v>645</v>
      </c>
      <c r="E25" s="298"/>
      <c r="F25" s="298"/>
      <c r="G25" s="298"/>
      <c r="H25" s="298"/>
      <c r="I25" s="298"/>
      <c r="J25" s="298"/>
      <c r="K25" s="296"/>
    </row>
    <row r="26" ht="15" customHeight="1">
      <c r="B26" s="299"/>
      <c r="C26" s="300"/>
      <c r="D26" s="298" t="s">
        <v>646</v>
      </c>
      <c r="E26" s="298"/>
      <c r="F26" s="298"/>
      <c r="G26" s="298"/>
      <c r="H26" s="298"/>
      <c r="I26" s="298"/>
      <c r="J26" s="298"/>
      <c r="K26" s="296"/>
    </row>
    <row r="27" ht="12.75" customHeight="1">
      <c r="B27" s="299"/>
      <c r="C27" s="300"/>
      <c r="D27" s="300"/>
      <c r="E27" s="300"/>
      <c r="F27" s="300"/>
      <c r="G27" s="300"/>
      <c r="H27" s="300"/>
      <c r="I27" s="300"/>
      <c r="J27" s="300"/>
      <c r="K27" s="296"/>
    </row>
    <row r="28" ht="15" customHeight="1">
      <c r="B28" s="299"/>
      <c r="C28" s="300"/>
      <c r="D28" s="298" t="s">
        <v>647</v>
      </c>
      <c r="E28" s="298"/>
      <c r="F28" s="298"/>
      <c r="G28" s="298"/>
      <c r="H28" s="298"/>
      <c r="I28" s="298"/>
      <c r="J28" s="298"/>
      <c r="K28" s="296"/>
    </row>
    <row r="29" ht="15" customHeight="1">
      <c r="B29" s="299"/>
      <c r="C29" s="300"/>
      <c r="D29" s="298" t="s">
        <v>648</v>
      </c>
      <c r="E29" s="298"/>
      <c r="F29" s="298"/>
      <c r="G29" s="298"/>
      <c r="H29" s="298"/>
      <c r="I29" s="298"/>
      <c r="J29" s="298"/>
      <c r="K29" s="296"/>
    </row>
    <row r="30" ht="12.75" customHeight="1">
      <c r="B30" s="299"/>
      <c r="C30" s="300"/>
      <c r="D30" s="300"/>
      <c r="E30" s="300"/>
      <c r="F30" s="300"/>
      <c r="G30" s="300"/>
      <c r="H30" s="300"/>
      <c r="I30" s="300"/>
      <c r="J30" s="300"/>
      <c r="K30" s="296"/>
    </row>
    <row r="31" ht="15" customHeight="1">
      <c r="B31" s="299"/>
      <c r="C31" s="300"/>
      <c r="D31" s="298" t="s">
        <v>649</v>
      </c>
      <c r="E31" s="298"/>
      <c r="F31" s="298"/>
      <c r="G31" s="298"/>
      <c r="H31" s="298"/>
      <c r="I31" s="298"/>
      <c r="J31" s="298"/>
      <c r="K31" s="296"/>
    </row>
    <row r="32" ht="15" customHeight="1">
      <c r="B32" s="299"/>
      <c r="C32" s="300"/>
      <c r="D32" s="298" t="s">
        <v>650</v>
      </c>
      <c r="E32" s="298"/>
      <c r="F32" s="298"/>
      <c r="G32" s="298"/>
      <c r="H32" s="298"/>
      <c r="I32" s="298"/>
      <c r="J32" s="298"/>
      <c r="K32" s="296"/>
    </row>
    <row r="33" ht="15" customHeight="1">
      <c r="B33" s="299"/>
      <c r="C33" s="300"/>
      <c r="D33" s="298" t="s">
        <v>651</v>
      </c>
      <c r="E33" s="298"/>
      <c r="F33" s="298"/>
      <c r="G33" s="298"/>
      <c r="H33" s="298"/>
      <c r="I33" s="298"/>
      <c r="J33" s="298"/>
      <c r="K33" s="296"/>
    </row>
    <row r="34" ht="15" customHeight="1">
      <c r="B34" s="299"/>
      <c r="C34" s="300"/>
      <c r="D34" s="298"/>
      <c r="E34" s="302" t="s">
        <v>111</v>
      </c>
      <c r="F34" s="298"/>
      <c r="G34" s="298" t="s">
        <v>652</v>
      </c>
      <c r="H34" s="298"/>
      <c r="I34" s="298"/>
      <c r="J34" s="298"/>
      <c r="K34" s="296"/>
    </row>
    <row r="35" ht="30.75" customHeight="1">
      <c r="B35" s="299"/>
      <c r="C35" s="300"/>
      <c r="D35" s="298"/>
      <c r="E35" s="302" t="s">
        <v>653</v>
      </c>
      <c r="F35" s="298"/>
      <c r="G35" s="298" t="s">
        <v>654</v>
      </c>
      <c r="H35" s="298"/>
      <c r="I35" s="298"/>
      <c r="J35" s="298"/>
      <c r="K35" s="296"/>
    </row>
    <row r="36" ht="15" customHeight="1">
      <c r="B36" s="299"/>
      <c r="C36" s="300"/>
      <c r="D36" s="298"/>
      <c r="E36" s="302" t="s">
        <v>52</v>
      </c>
      <c r="F36" s="298"/>
      <c r="G36" s="298" t="s">
        <v>655</v>
      </c>
      <c r="H36" s="298"/>
      <c r="I36" s="298"/>
      <c r="J36" s="298"/>
      <c r="K36" s="296"/>
    </row>
    <row r="37" ht="15" customHeight="1">
      <c r="B37" s="299"/>
      <c r="C37" s="300"/>
      <c r="D37" s="298"/>
      <c r="E37" s="302" t="s">
        <v>112</v>
      </c>
      <c r="F37" s="298"/>
      <c r="G37" s="298" t="s">
        <v>656</v>
      </c>
      <c r="H37" s="298"/>
      <c r="I37" s="298"/>
      <c r="J37" s="298"/>
      <c r="K37" s="296"/>
    </row>
    <row r="38" ht="15" customHeight="1">
      <c r="B38" s="299"/>
      <c r="C38" s="300"/>
      <c r="D38" s="298"/>
      <c r="E38" s="302" t="s">
        <v>113</v>
      </c>
      <c r="F38" s="298"/>
      <c r="G38" s="298" t="s">
        <v>657</v>
      </c>
      <c r="H38" s="298"/>
      <c r="I38" s="298"/>
      <c r="J38" s="298"/>
      <c r="K38" s="296"/>
    </row>
    <row r="39" ht="15" customHeight="1">
      <c r="B39" s="299"/>
      <c r="C39" s="300"/>
      <c r="D39" s="298"/>
      <c r="E39" s="302" t="s">
        <v>114</v>
      </c>
      <c r="F39" s="298"/>
      <c r="G39" s="298" t="s">
        <v>658</v>
      </c>
      <c r="H39" s="298"/>
      <c r="I39" s="298"/>
      <c r="J39" s="298"/>
      <c r="K39" s="296"/>
    </row>
    <row r="40" ht="15" customHeight="1">
      <c r="B40" s="299"/>
      <c r="C40" s="300"/>
      <c r="D40" s="298"/>
      <c r="E40" s="302" t="s">
        <v>659</v>
      </c>
      <c r="F40" s="298"/>
      <c r="G40" s="298" t="s">
        <v>660</v>
      </c>
      <c r="H40" s="298"/>
      <c r="I40" s="298"/>
      <c r="J40" s="298"/>
      <c r="K40" s="296"/>
    </row>
    <row r="41" ht="15" customHeight="1">
      <c r="B41" s="299"/>
      <c r="C41" s="300"/>
      <c r="D41" s="298"/>
      <c r="E41" s="302"/>
      <c r="F41" s="298"/>
      <c r="G41" s="298" t="s">
        <v>661</v>
      </c>
      <c r="H41" s="298"/>
      <c r="I41" s="298"/>
      <c r="J41" s="298"/>
      <c r="K41" s="296"/>
    </row>
    <row r="42" ht="15" customHeight="1">
      <c r="B42" s="299"/>
      <c r="C42" s="300"/>
      <c r="D42" s="298"/>
      <c r="E42" s="302" t="s">
        <v>662</v>
      </c>
      <c r="F42" s="298"/>
      <c r="G42" s="298" t="s">
        <v>663</v>
      </c>
      <c r="H42" s="298"/>
      <c r="I42" s="298"/>
      <c r="J42" s="298"/>
      <c r="K42" s="296"/>
    </row>
    <row r="43" ht="15" customHeight="1">
      <c r="B43" s="299"/>
      <c r="C43" s="300"/>
      <c r="D43" s="298"/>
      <c r="E43" s="302" t="s">
        <v>116</v>
      </c>
      <c r="F43" s="298"/>
      <c r="G43" s="298" t="s">
        <v>664</v>
      </c>
      <c r="H43" s="298"/>
      <c r="I43" s="298"/>
      <c r="J43" s="298"/>
      <c r="K43" s="296"/>
    </row>
    <row r="44" ht="12.75" customHeight="1">
      <c r="B44" s="299"/>
      <c r="C44" s="300"/>
      <c r="D44" s="298"/>
      <c r="E44" s="298"/>
      <c r="F44" s="298"/>
      <c r="G44" s="298"/>
      <c r="H44" s="298"/>
      <c r="I44" s="298"/>
      <c r="J44" s="298"/>
      <c r="K44" s="296"/>
    </row>
    <row r="45" ht="15" customHeight="1">
      <c r="B45" s="299"/>
      <c r="C45" s="300"/>
      <c r="D45" s="298" t="s">
        <v>665</v>
      </c>
      <c r="E45" s="298"/>
      <c r="F45" s="298"/>
      <c r="G45" s="298"/>
      <c r="H45" s="298"/>
      <c r="I45" s="298"/>
      <c r="J45" s="298"/>
      <c r="K45" s="296"/>
    </row>
    <row r="46" ht="15" customHeight="1">
      <c r="B46" s="299"/>
      <c r="C46" s="300"/>
      <c r="D46" s="300"/>
      <c r="E46" s="298" t="s">
        <v>666</v>
      </c>
      <c r="F46" s="298"/>
      <c r="G46" s="298"/>
      <c r="H46" s="298"/>
      <c r="I46" s="298"/>
      <c r="J46" s="298"/>
      <c r="K46" s="296"/>
    </row>
    <row r="47" ht="15" customHeight="1">
      <c r="B47" s="299"/>
      <c r="C47" s="300"/>
      <c r="D47" s="300"/>
      <c r="E47" s="298" t="s">
        <v>667</v>
      </c>
      <c r="F47" s="298"/>
      <c r="G47" s="298"/>
      <c r="H47" s="298"/>
      <c r="I47" s="298"/>
      <c r="J47" s="298"/>
      <c r="K47" s="296"/>
    </row>
    <row r="48" ht="15" customHeight="1">
      <c r="B48" s="299"/>
      <c r="C48" s="300"/>
      <c r="D48" s="300"/>
      <c r="E48" s="298" t="s">
        <v>668</v>
      </c>
      <c r="F48" s="298"/>
      <c r="G48" s="298"/>
      <c r="H48" s="298"/>
      <c r="I48" s="298"/>
      <c r="J48" s="298"/>
      <c r="K48" s="296"/>
    </row>
    <row r="49" ht="15" customHeight="1">
      <c r="B49" s="299"/>
      <c r="C49" s="300"/>
      <c r="D49" s="298" t="s">
        <v>669</v>
      </c>
      <c r="E49" s="298"/>
      <c r="F49" s="298"/>
      <c r="G49" s="298"/>
      <c r="H49" s="298"/>
      <c r="I49" s="298"/>
      <c r="J49" s="298"/>
      <c r="K49" s="296"/>
    </row>
    <row r="50" ht="25.5" customHeight="1">
      <c r="B50" s="294"/>
      <c r="C50" s="295" t="s">
        <v>670</v>
      </c>
      <c r="D50" s="295"/>
      <c r="E50" s="295"/>
      <c r="F50" s="295"/>
      <c r="G50" s="295"/>
      <c r="H50" s="295"/>
      <c r="I50" s="295"/>
      <c r="J50" s="295"/>
      <c r="K50" s="296"/>
    </row>
    <row r="51" ht="5.25" customHeight="1">
      <c r="B51" s="294"/>
      <c r="C51" s="297"/>
      <c r="D51" s="297"/>
      <c r="E51" s="297"/>
      <c r="F51" s="297"/>
      <c r="G51" s="297"/>
      <c r="H51" s="297"/>
      <c r="I51" s="297"/>
      <c r="J51" s="297"/>
      <c r="K51" s="296"/>
    </row>
    <row r="52" ht="15" customHeight="1">
      <c r="B52" s="294"/>
      <c r="C52" s="298" t="s">
        <v>671</v>
      </c>
      <c r="D52" s="298"/>
      <c r="E52" s="298"/>
      <c r="F52" s="298"/>
      <c r="G52" s="298"/>
      <c r="H52" s="298"/>
      <c r="I52" s="298"/>
      <c r="J52" s="298"/>
      <c r="K52" s="296"/>
    </row>
    <row r="53" ht="15" customHeight="1">
      <c r="B53" s="294"/>
      <c r="C53" s="298" t="s">
        <v>672</v>
      </c>
      <c r="D53" s="298"/>
      <c r="E53" s="298"/>
      <c r="F53" s="298"/>
      <c r="G53" s="298"/>
      <c r="H53" s="298"/>
      <c r="I53" s="298"/>
      <c r="J53" s="298"/>
      <c r="K53" s="296"/>
    </row>
    <row r="54" ht="12.75" customHeight="1">
      <c r="B54" s="294"/>
      <c r="C54" s="298"/>
      <c r="D54" s="298"/>
      <c r="E54" s="298"/>
      <c r="F54" s="298"/>
      <c r="G54" s="298"/>
      <c r="H54" s="298"/>
      <c r="I54" s="298"/>
      <c r="J54" s="298"/>
      <c r="K54" s="296"/>
    </row>
    <row r="55" ht="15" customHeight="1">
      <c r="B55" s="294"/>
      <c r="C55" s="298" t="s">
        <v>673</v>
      </c>
      <c r="D55" s="298"/>
      <c r="E55" s="298"/>
      <c r="F55" s="298"/>
      <c r="G55" s="298"/>
      <c r="H55" s="298"/>
      <c r="I55" s="298"/>
      <c r="J55" s="298"/>
      <c r="K55" s="296"/>
    </row>
    <row r="56" ht="15" customHeight="1">
      <c r="B56" s="294"/>
      <c r="C56" s="300"/>
      <c r="D56" s="298" t="s">
        <v>674</v>
      </c>
      <c r="E56" s="298"/>
      <c r="F56" s="298"/>
      <c r="G56" s="298"/>
      <c r="H56" s="298"/>
      <c r="I56" s="298"/>
      <c r="J56" s="298"/>
      <c r="K56" s="296"/>
    </row>
    <row r="57" ht="15" customHeight="1">
      <c r="B57" s="294"/>
      <c r="C57" s="300"/>
      <c r="D57" s="298" t="s">
        <v>675</v>
      </c>
      <c r="E57" s="298"/>
      <c r="F57" s="298"/>
      <c r="G57" s="298"/>
      <c r="H57" s="298"/>
      <c r="I57" s="298"/>
      <c r="J57" s="298"/>
      <c r="K57" s="296"/>
    </row>
    <row r="58" ht="15" customHeight="1">
      <c r="B58" s="294"/>
      <c r="C58" s="300"/>
      <c r="D58" s="298" t="s">
        <v>676</v>
      </c>
      <c r="E58" s="298"/>
      <c r="F58" s="298"/>
      <c r="G58" s="298"/>
      <c r="H58" s="298"/>
      <c r="I58" s="298"/>
      <c r="J58" s="298"/>
      <c r="K58" s="296"/>
    </row>
    <row r="59" ht="15" customHeight="1">
      <c r="B59" s="294"/>
      <c r="C59" s="300"/>
      <c r="D59" s="298" t="s">
        <v>677</v>
      </c>
      <c r="E59" s="298"/>
      <c r="F59" s="298"/>
      <c r="G59" s="298"/>
      <c r="H59" s="298"/>
      <c r="I59" s="298"/>
      <c r="J59" s="298"/>
      <c r="K59" s="296"/>
    </row>
    <row r="60" ht="15" customHeight="1">
      <c r="B60" s="294"/>
      <c r="C60" s="300"/>
      <c r="D60" s="303" t="s">
        <v>678</v>
      </c>
      <c r="E60" s="303"/>
      <c r="F60" s="303"/>
      <c r="G60" s="303"/>
      <c r="H60" s="303"/>
      <c r="I60" s="303"/>
      <c r="J60" s="303"/>
      <c r="K60" s="296"/>
    </row>
    <row r="61" ht="15" customHeight="1">
      <c r="B61" s="294"/>
      <c r="C61" s="300"/>
      <c r="D61" s="298" t="s">
        <v>679</v>
      </c>
      <c r="E61" s="298"/>
      <c r="F61" s="298"/>
      <c r="G61" s="298"/>
      <c r="H61" s="298"/>
      <c r="I61" s="298"/>
      <c r="J61" s="298"/>
      <c r="K61" s="296"/>
    </row>
    <row r="62" ht="12.75" customHeight="1">
      <c r="B62" s="294"/>
      <c r="C62" s="300"/>
      <c r="D62" s="300"/>
      <c r="E62" s="304"/>
      <c r="F62" s="300"/>
      <c r="G62" s="300"/>
      <c r="H62" s="300"/>
      <c r="I62" s="300"/>
      <c r="J62" s="300"/>
      <c r="K62" s="296"/>
    </row>
    <row r="63" ht="15" customHeight="1">
      <c r="B63" s="294"/>
      <c r="C63" s="300"/>
      <c r="D63" s="298" t="s">
        <v>680</v>
      </c>
      <c r="E63" s="298"/>
      <c r="F63" s="298"/>
      <c r="G63" s="298"/>
      <c r="H63" s="298"/>
      <c r="I63" s="298"/>
      <c r="J63" s="298"/>
      <c r="K63" s="296"/>
    </row>
    <row r="64" ht="15" customHeight="1">
      <c r="B64" s="294"/>
      <c r="C64" s="300"/>
      <c r="D64" s="303" t="s">
        <v>681</v>
      </c>
      <c r="E64" s="303"/>
      <c r="F64" s="303"/>
      <c r="G64" s="303"/>
      <c r="H64" s="303"/>
      <c r="I64" s="303"/>
      <c r="J64" s="303"/>
      <c r="K64" s="296"/>
    </row>
    <row r="65" ht="15" customHeight="1">
      <c r="B65" s="294"/>
      <c r="C65" s="300"/>
      <c r="D65" s="298" t="s">
        <v>682</v>
      </c>
      <c r="E65" s="298"/>
      <c r="F65" s="298"/>
      <c r="G65" s="298"/>
      <c r="H65" s="298"/>
      <c r="I65" s="298"/>
      <c r="J65" s="298"/>
      <c r="K65" s="296"/>
    </row>
    <row r="66" ht="15" customHeight="1">
      <c r="B66" s="294"/>
      <c r="C66" s="300"/>
      <c r="D66" s="298" t="s">
        <v>683</v>
      </c>
      <c r="E66" s="298"/>
      <c r="F66" s="298"/>
      <c r="G66" s="298"/>
      <c r="H66" s="298"/>
      <c r="I66" s="298"/>
      <c r="J66" s="298"/>
      <c r="K66" s="296"/>
    </row>
    <row r="67" ht="15" customHeight="1">
      <c r="B67" s="294"/>
      <c r="C67" s="300"/>
      <c r="D67" s="298" t="s">
        <v>684</v>
      </c>
      <c r="E67" s="298"/>
      <c r="F67" s="298"/>
      <c r="G67" s="298"/>
      <c r="H67" s="298"/>
      <c r="I67" s="298"/>
      <c r="J67" s="298"/>
      <c r="K67" s="296"/>
    </row>
    <row r="68" ht="15" customHeight="1">
      <c r="B68" s="294"/>
      <c r="C68" s="300"/>
      <c r="D68" s="298" t="s">
        <v>685</v>
      </c>
      <c r="E68" s="298"/>
      <c r="F68" s="298"/>
      <c r="G68" s="298"/>
      <c r="H68" s="298"/>
      <c r="I68" s="298"/>
      <c r="J68" s="298"/>
      <c r="K68" s="296"/>
    </row>
    <row r="69" ht="12.75" customHeight="1">
      <c r="B69" s="305"/>
      <c r="C69" s="306"/>
      <c r="D69" s="306"/>
      <c r="E69" s="306"/>
      <c r="F69" s="306"/>
      <c r="G69" s="306"/>
      <c r="H69" s="306"/>
      <c r="I69" s="306"/>
      <c r="J69" s="306"/>
      <c r="K69" s="307"/>
    </row>
    <row r="70" ht="18.75" customHeight="1">
      <c r="B70" s="308"/>
      <c r="C70" s="308"/>
      <c r="D70" s="308"/>
      <c r="E70" s="308"/>
      <c r="F70" s="308"/>
      <c r="G70" s="308"/>
      <c r="H70" s="308"/>
      <c r="I70" s="308"/>
      <c r="J70" s="308"/>
      <c r="K70" s="309"/>
    </row>
    <row r="71" ht="18.75" customHeight="1">
      <c r="B71" s="309"/>
      <c r="C71" s="309"/>
      <c r="D71" s="309"/>
      <c r="E71" s="309"/>
      <c r="F71" s="309"/>
      <c r="G71" s="309"/>
      <c r="H71" s="309"/>
      <c r="I71" s="309"/>
      <c r="J71" s="309"/>
      <c r="K71" s="309"/>
    </row>
    <row r="72" ht="7.5" customHeight="1">
      <c r="B72" s="310"/>
      <c r="C72" s="311"/>
      <c r="D72" s="311"/>
      <c r="E72" s="311"/>
      <c r="F72" s="311"/>
      <c r="G72" s="311"/>
      <c r="H72" s="311"/>
      <c r="I72" s="311"/>
      <c r="J72" s="311"/>
      <c r="K72" s="312"/>
    </row>
    <row r="73" ht="45" customHeight="1">
      <c r="B73" s="313"/>
      <c r="C73" s="314" t="s">
        <v>82</v>
      </c>
      <c r="D73" s="314"/>
      <c r="E73" s="314"/>
      <c r="F73" s="314"/>
      <c r="G73" s="314"/>
      <c r="H73" s="314"/>
      <c r="I73" s="314"/>
      <c r="J73" s="314"/>
      <c r="K73" s="315"/>
    </row>
    <row r="74" ht="17.25" customHeight="1">
      <c r="B74" s="313"/>
      <c r="C74" s="316" t="s">
        <v>686</v>
      </c>
      <c r="D74" s="316"/>
      <c r="E74" s="316"/>
      <c r="F74" s="316" t="s">
        <v>687</v>
      </c>
      <c r="G74" s="317"/>
      <c r="H74" s="316" t="s">
        <v>112</v>
      </c>
      <c r="I74" s="316" t="s">
        <v>56</v>
      </c>
      <c r="J74" s="316" t="s">
        <v>688</v>
      </c>
      <c r="K74" s="315"/>
    </row>
    <row r="75" ht="17.25" customHeight="1">
      <c r="B75" s="313"/>
      <c r="C75" s="318" t="s">
        <v>689</v>
      </c>
      <c r="D75" s="318"/>
      <c r="E75" s="318"/>
      <c r="F75" s="319" t="s">
        <v>690</v>
      </c>
      <c r="G75" s="320"/>
      <c r="H75" s="318"/>
      <c r="I75" s="318"/>
      <c r="J75" s="318" t="s">
        <v>691</v>
      </c>
      <c r="K75" s="315"/>
    </row>
    <row r="76" ht="5.25" customHeight="1">
      <c r="B76" s="313"/>
      <c r="C76" s="321"/>
      <c r="D76" s="321"/>
      <c r="E76" s="321"/>
      <c r="F76" s="321"/>
      <c r="G76" s="322"/>
      <c r="H76" s="321"/>
      <c r="I76" s="321"/>
      <c r="J76" s="321"/>
      <c r="K76" s="315"/>
    </row>
    <row r="77" ht="15" customHeight="1">
      <c r="B77" s="313"/>
      <c r="C77" s="302" t="s">
        <v>52</v>
      </c>
      <c r="D77" s="321"/>
      <c r="E77" s="321"/>
      <c r="F77" s="323" t="s">
        <v>692</v>
      </c>
      <c r="G77" s="322"/>
      <c r="H77" s="302" t="s">
        <v>693</v>
      </c>
      <c r="I77" s="302" t="s">
        <v>694</v>
      </c>
      <c r="J77" s="302">
        <v>20</v>
      </c>
      <c r="K77" s="315"/>
    </row>
    <row r="78" ht="15" customHeight="1">
      <c r="B78" s="313"/>
      <c r="C78" s="302" t="s">
        <v>695</v>
      </c>
      <c r="D78" s="302"/>
      <c r="E78" s="302"/>
      <c r="F78" s="323" t="s">
        <v>692</v>
      </c>
      <c r="G78" s="322"/>
      <c r="H78" s="302" t="s">
        <v>696</v>
      </c>
      <c r="I78" s="302" t="s">
        <v>694</v>
      </c>
      <c r="J78" s="302">
        <v>120</v>
      </c>
      <c r="K78" s="315"/>
    </row>
    <row r="79" ht="15" customHeight="1">
      <c r="B79" s="324"/>
      <c r="C79" s="302" t="s">
        <v>697</v>
      </c>
      <c r="D79" s="302"/>
      <c r="E79" s="302"/>
      <c r="F79" s="323" t="s">
        <v>698</v>
      </c>
      <c r="G79" s="322"/>
      <c r="H79" s="302" t="s">
        <v>699</v>
      </c>
      <c r="I79" s="302" t="s">
        <v>694</v>
      </c>
      <c r="J79" s="302">
        <v>50</v>
      </c>
      <c r="K79" s="315"/>
    </row>
    <row r="80" ht="15" customHeight="1">
      <c r="B80" s="324"/>
      <c r="C80" s="302" t="s">
        <v>700</v>
      </c>
      <c r="D80" s="302"/>
      <c r="E80" s="302"/>
      <c r="F80" s="323" t="s">
        <v>692</v>
      </c>
      <c r="G80" s="322"/>
      <c r="H80" s="302" t="s">
        <v>701</v>
      </c>
      <c r="I80" s="302" t="s">
        <v>702</v>
      </c>
      <c r="J80" s="302"/>
      <c r="K80" s="315"/>
    </row>
    <row r="81" ht="15" customHeight="1">
      <c r="B81" s="324"/>
      <c r="C81" s="325" t="s">
        <v>703</v>
      </c>
      <c r="D81" s="325"/>
      <c r="E81" s="325"/>
      <c r="F81" s="326" t="s">
        <v>698</v>
      </c>
      <c r="G81" s="325"/>
      <c r="H81" s="325" t="s">
        <v>704</v>
      </c>
      <c r="I81" s="325" t="s">
        <v>694</v>
      </c>
      <c r="J81" s="325">
        <v>15</v>
      </c>
      <c r="K81" s="315"/>
    </row>
    <row r="82" ht="15" customHeight="1">
      <c r="B82" s="324"/>
      <c r="C82" s="325" t="s">
        <v>705</v>
      </c>
      <c r="D82" s="325"/>
      <c r="E82" s="325"/>
      <c r="F82" s="326" t="s">
        <v>698</v>
      </c>
      <c r="G82" s="325"/>
      <c r="H82" s="325" t="s">
        <v>706</v>
      </c>
      <c r="I82" s="325" t="s">
        <v>694</v>
      </c>
      <c r="J82" s="325">
        <v>15</v>
      </c>
      <c r="K82" s="315"/>
    </row>
    <row r="83" ht="15" customHeight="1">
      <c r="B83" s="324"/>
      <c r="C83" s="325" t="s">
        <v>707</v>
      </c>
      <c r="D83" s="325"/>
      <c r="E83" s="325"/>
      <c r="F83" s="326" t="s">
        <v>698</v>
      </c>
      <c r="G83" s="325"/>
      <c r="H83" s="325" t="s">
        <v>708</v>
      </c>
      <c r="I83" s="325" t="s">
        <v>694</v>
      </c>
      <c r="J83" s="325">
        <v>20</v>
      </c>
      <c r="K83" s="315"/>
    </row>
    <row r="84" ht="15" customHeight="1">
      <c r="B84" s="324"/>
      <c r="C84" s="325" t="s">
        <v>709</v>
      </c>
      <c r="D84" s="325"/>
      <c r="E84" s="325"/>
      <c r="F84" s="326" t="s">
        <v>698</v>
      </c>
      <c r="G84" s="325"/>
      <c r="H84" s="325" t="s">
        <v>710</v>
      </c>
      <c r="I84" s="325" t="s">
        <v>694</v>
      </c>
      <c r="J84" s="325">
        <v>20</v>
      </c>
      <c r="K84" s="315"/>
    </row>
    <row r="85" ht="15" customHeight="1">
      <c r="B85" s="324"/>
      <c r="C85" s="302" t="s">
        <v>711</v>
      </c>
      <c r="D85" s="302"/>
      <c r="E85" s="302"/>
      <c r="F85" s="323" t="s">
        <v>698</v>
      </c>
      <c r="G85" s="322"/>
      <c r="H85" s="302" t="s">
        <v>712</v>
      </c>
      <c r="I85" s="302" t="s">
        <v>694</v>
      </c>
      <c r="J85" s="302">
        <v>50</v>
      </c>
      <c r="K85" s="315"/>
    </row>
    <row r="86" ht="15" customHeight="1">
      <c r="B86" s="324"/>
      <c r="C86" s="302" t="s">
        <v>713</v>
      </c>
      <c r="D86" s="302"/>
      <c r="E86" s="302"/>
      <c r="F86" s="323" t="s">
        <v>698</v>
      </c>
      <c r="G86" s="322"/>
      <c r="H86" s="302" t="s">
        <v>714</v>
      </c>
      <c r="I86" s="302" t="s">
        <v>694</v>
      </c>
      <c r="J86" s="302">
        <v>20</v>
      </c>
      <c r="K86" s="315"/>
    </row>
    <row r="87" ht="15" customHeight="1">
      <c r="B87" s="324"/>
      <c r="C87" s="302" t="s">
        <v>715</v>
      </c>
      <c r="D87" s="302"/>
      <c r="E87" s="302"/>
      <c r="F87" s="323" t="s">
        <v>698</v>
      </c>
      <c r="G87" s="322"/>
      <c r="H87" s="302" t="s">
        <v>716</v>
      </c>
      <c r="I87" s="302" t="s">
        <v>694</v>
      </c>
      <c r="J87" s="302">
        <v>20</v>
      </c>
      <c r="K87" s="315"/>
    </row>
    <row r="88" ht="15" customHeight="1">
      <c r="B88" s="324"/>
      <c r="C88" s="302" t="s">
        <v>717</v>
      </c>
      <c r="D88" s="302"/>
      <c r="E88" s="302"/>
      <c r="F88" s="323" t="s">
        <v>698</v>
      </c>
      <c r="G88" s="322"/>
      <c r="H88" s="302" t="s">
        <v>718</v>
      </c>
      <c r="I88" s="302" t="s">
        <v>694</v>
      </c>
      <c r="J88" s="302">
        <v>50</v>
      </c>
      <c r="K88" s="315"/>
    </row>
    <row r="89" ht="15" customHeight="1">
      <c r="B89" s="324"/>
      <c r="C89" s="302" t="s">
        <v>719</v>
      </c>
      <c r="D89" s="302"/>
      <c r="E89" s="302"/>
      <c r="F89" s="323" t="s">
        <v>698</v>
      </c>
      <c r="G89" s="322"/>
      <c r="H89" s="302" t="s">
        <v>719</v>
      </c>
      <c r="I89" s="302" t="s">
        <v>694</v>
      </c>
      <c r="J89" s="302">
        <v>50</v>
      </c>
      <c r="K89" s="315"/>
    </row>
    <row r="90" ht="15" customHeight="1">
      <c r="B90" s="324"/>
      <c r="C90" s="302" t="s">
        <v>117</v>
      </c>
      <c r="D90" s="302"/>
      <c r="E90" s="302"/>
      <c r="F90" s="323" t="s">
        <v>698</v>
      </c>
      <c r="G90" s="322"/>
      <c r="H90" s="302" t="s">
        <v>720</v>
      </c>
      <c r="I90" s="302" t="s">
        <v>694</v>
      </c>
      <c r="J90" s="302">
        <v>255</v>
      </c>
      <c r="K90" s="315"/>
    </row>
    <row r="91" ht="15" customHeight="1">
      <c r="B91" s="324"/>
      <c r="C91" s="302" t="s">
        <v>721</v>
      </c>
      <c r="D91" s="302"/>
      <c r="E91" s="302"/>
      <c r="F91" s="323" t="s">
        <v>692</v>
      </c>
      <c r="G91" s="322"/>
      <c r="H91" s="302" t="s">
        <v>722</v>
      </c>
      <c r="I91" s="302" t="s">
        <v>723</v>
      </c>
      <c r="J91" s="302"/>
      <c r="K91" s="315"/>
    </row>
    <row r="92" ht="15" customHeight="1">
      <c r="B92" s="324"/>
      <c r="C92" s="302" t="s">
        <v>724</v>
      </c>
      <c r="D92" s="302"/>
      <c r="E92" s="302"/>
      <c r="F92" s="323" t="s">
        <v>692</v>
      </c>
      <c r="G92" s="322"/>
      <c r="H92" s="302" t="s">
        <v>725</v>
      </c>
      <c r="I92" s="302" t="s">
        <v>726</v>
      </c>
      <c r="J92" s="302"/>
      <c r="K92" s="315"/>
    </row>
    <row r="93" ht="15" customHeight="1">
      <c r="B93" s="324"/>
      <c r="C93" s="302" t="s">
        <v>727</v>
      </c>
      <c r="D93" s="302"/>
      <c r="E93" s="302"/>
      <c r="F93" s="323" t="s">
        <v>692</v>
      </c>
      <c r="G93" s="322"/>
      <c r="H93" s="302" t="s">
        <v>727</v>
      </c>
      <c r="I93" s="302" t="s">
        <v>726</v>
      </c>
      <c r="J93" s="302"/>
      <c r="K93" s="315"/>
    </row>
    <row r="94" ht="15" customHeight="1">
      <c r="B94" s="324"/>
      <c r="C94" s="302" t="s">
        <v>37</v>
      </c>
      <c r="D94" s="302"/>
      <c r="E94" s="302"/>
      <c r="F94" s="323" t="s">
        <v>692</v>
      </c>
      <c r="G94" s="322"/>
      <c r="H94" s="302" t="s">
        <v>728</v>
      </c>
      <c r="I94" s="302" t="s">
        <v>726</v>
      </c>
      <c r="J94" s="302"/>
      <c r="K94" s="315"/>
    </row>
    <row r="95" ht="15" customHeight="1">
      <c r="B95" s="324"/>
      <c r="C95" s="302" t="s">
        <v>47</v>
      </c>
      <c r="D95" s="302"/>
      <c r="E95" s="302"/>
      <c r="F95" s="323" t="s">
        <v>692</v>
      </c>
      <c r="G95" s="322"/>
      <c r="H95" s="302" t="s">
        <v>729</v>
      </c>
      <c r="I95" s="302" t="s">
        <v>726</v>
      </c>
      <c r="J95" s="302"/>
      <c r="K95" s="315"/>
    </row>
    <row r="96" ht="15" customHeight="1">
      <c r="B96" s="327"/>
      <c r="C96" s="328"/>
      <c r="D96" s="328"/>
      <c r="E96" s="328"/>
      <c r="F96" s="328"/>
      <c r="G96" s="328"/>
      <c r="H96" s="328"/>
      <c r="I96" s="328"/>
      <c r="J96" s="328"/>
      <c r="K96" s="329"/>
    </row>
    <row r="97" ht="18.75" customHeight="1">
      <c r="B97" s="330"/>
      <c r="C97" s="331"/>
      <c r="D97" s="331"/>
      <c r="E97" s="331"/>
      <c r="F97" s="331"/>
      <c r="G97" s="331"/>
      <c r="H97" s="331"/>
      <c r="I97" s="331"/>
      <c r="J97" s="331"/>
      <c r="K97" s="330"/>
    </row>
    <row r="98" ht="18.75" customHeight="1">
      <c r="B98" s="309"/>
      <c r="C98" s="309"/>
      <c r="D98" s="309"/>
      <c r="E98" s="309"/>
      <c r="F98" s="309"/>
      <c r="G98" s="309"/>
      <c r="H98" s="309"/>
      <c r="I98" s="309"/>
      <c r="J98" s="309"/>
      <c r="K98" s="309"/>
    </row>
    <row r="99" ht="7.5" customHeight="1">
      <c r="B99" s="310"/>
      <c r="C99" s="311"/>
      <c r="D99" s="311"/>
      <c r="E99" s="311"/>
      <c r="F99" s="311"/>
      <c r="G99" s="311"/>
      <c r="H99" s="311"/>
      <c r="I99" s="311"/>
      <c r="J99" s="311"/>
      <c r="K99" s="312"/>
    </row>
    <row r="100" ht="45" customHeight="1">
      <c r="B100" s="313"/>
      <c r="C100" s="314" t="s">
        <v>730</v>
      </c>
      <c r="D100" s="314"/>
      <c r="E100" s="314"/>
      <c r="F100" s="314"/>
      <c r="G100" s="314"/>
      <c r="H100" s="314"/>
      <c r="I100" s="314"/>
      <c r="J100" s="314"/>
      <c r="K100" s="315"/>
    </row>
    <row r="101" ht="17.25" customHeight="1">
      <c r="B101" s="313"/>
      <c r="C101" s="316" t="s">
        <v>686</v>
      </c>
      <c r="D101" s="316"/>
      <c r="E101" s="316"/>
      <c r="F101" s="316" t="s">
        <v>687</v>
      </c>
      <c r="G101" s="317"/>
      <c r="H101" s="316" t="s">
        <v>112</v>
      </c>
      <c r="I101" s="316" t="s">
        <v>56</v>
      </c>
      <c r="J101" s="316" t="s">
        <v>688</v>
      </c>
      <c r="K101" s="315"/>
    </row>
    <row r="102" ht="17.25" customHeight="1">
      <c r="B102" s="313"/>
      <c r="C102" s="318" t="s">
        <v>689</v>
      </c>
      <c r="D102" s="318"/>
      <c r="E102" s="318"/>
      <c r="F102" s="319" t="s">
        <v>690</v>
      </c>
      <c r="G102" s="320"/>
      <c r="H102" s="318"/>
      <c r="I102" s="318"/>
      <c r="J102" s="318" t="s">
        <v>691</v>
      </c>
      <c r="K102" s="315"/>
    </row>
    <row r="103" ht="5.25" customHeight="1">
      <c r="B103" s="313"/>
      <c r="C103" s="316"/>
      <c r="D103" s="316"/>
      <c r="E103" s="316"/>
      <c r="F103" s="316"/>
      <c r="G103" s="332"/>
      <c r="H103" s="316"/>
      <c r="I103" s="316"/>
      <c r="J103" s="316"/>
      <c r="K103" s="315"/>
    </row>
    <row r="104" ht="15" customHeight="1">
      <c r="B104" s="313"/>
      <c r="C104" s="302" t="s">
        <v>52</v>
      </c>
      <c r="D104" s="321"/>
      <c r="E104" s="321"/>
      <c r="F104" s="323" t="s">
        <v>692</v>
      </c>
      <c r="G104" s="332"/>
      <c r="H104" s="302" t="s">
        <v>731</v>
      </c>
      <c r="I104" s="302" t="s">
        <v>694</v>
      </c>
      <c r="J104" s="302">
        <v>20</v>
      </c>
      <c r="K104" s="315"/>
    </row>
    <row r="105" ht="15" customHeight="1">
      <c r="B105" s="313"/>
      <c r="C105" s="302" t="s">
        <v>695</v>
      </c>
      <c r="D105" s="302"/>
      <c r="E105" s="302"/>
      <c r="F105" s="323" t="s">
        <v>692</v>
      </c>
      <c r="G105" s="302"/>
      <c r="H105" s="302" t="s">
        <v>731</v>
      </c>
      <c r="I105" s="302" t="s">
        <v>694</v>
      </c>
      <c r="J105" s="302">
        <v>120</v>
      </c>
      <c r="K105" s="315"/>
    </row>
    <row r="106" ht="15" customHeight="1">
      <c r="B106" s="324"/>
      <c r="C106" s="302" t="s">
        <v>697</v>
      </c>
      <c r="D106" s="302"/>
      <c r="E106" s="302"/>
      <c r="F106" s="323" t="s">
        <v>698</v>
      </c>
      <c r="G106" s="302"/>
      <c r="H106" s="302" t="s">
        <v>731</v>
      </c>
      <c r="I106" s="302" t="s">
        <v>694</v>
      </c>
      <c r="J106" s="302">
        <v>50</v>
      </c>
      <c r="K106" s="315"/>
    </row>
    <row r="107" ht="15" customHeight="1">
      <c r="B107" s="324"/>
      <c r="C107" s="302" t="s">
        <v>700</v>
      </c>
      <c r="D107" s="302"/>
      <c r="E107" s="302"/>
      <c r="F107" s="323" t="s">
        <v>692</v>
      </c>
      <c r="G107" s="302"/>
      <c r="H107" s="302" t="s">
        <v>731</v>
      </c>
      <c r="I107" s="302" t="s">
        <v>702</v>
      </c>
      <c r="J107" s="302"/>
      <c r="K107" s="315"/>
    </row>
    <row r="108" ht="15" customHeight="1">
      <c r="B108" s="324"/>
      <c r="C108" s="302" t="s">
        <v>711</v>
      </c>
      <c r="D108" s="302"/>
      <c r="E108" s="302"/>
      <c r="F108" s="323" t="s">
        <v>698</v>
      </c>
      <c r="G108" s="302"/>
      <c r="H108" s="302" t="s">
        <v>731</v>
      </c>
      <c r="I108" s="302" t="s">
        <v>694</v>
      </c>
      <c r="J108" s="302">
        <v>50</v>
      </c>
      <c r="K108" s="315"/>
    </row>
    <row r="109" ht="15" customHeight="1">
      <c r="B109" s="324"/>
      <c r="C109" s="302" t="s">
        <v>719</v>
      </c>
      <c r="D109" s="302"/>
      <c r="E109" s="302"/>
      <c r="F109" s="323" t="s">
        <v>698</v>
      </c>
      <c r="G109" s="302"/>
      <c r="H109" s="302" t="s">
        <v>731</v>
      </c>
      <c r="I109" s="302" t="s">
        <v>694</v>
      </c>
      <c r="J109" s="302">
        <v>50</v>
      </c>
      <c r="K109" s="315"/>
    </row>
    <row r="110" ht="15" customHeight="1">
      <c r="B110" s="324"/>
      <c r="C110" s="302" t="s">
        <v>717</v>
      </c>
      <c r="D110" s="302"/>
      <c r="E110" s="302"/>
      <c r="F110" s="323" t="s">
        <v>698</v>
      </c>
      <c r="G110" s="302"/>
      <c r="H110" s="302" t="s">
        <v>731</v>
      </c>
      <c r="I110" s="302" t="s">
        <v>694</v>
      </c>
      <c r="J110" s="302">
        <v>50</v>
      </c>
      <c r="K110" s="315"/>
    </row>
    <row r="111" ht="15" customHeight="1">
      <c r="B111" s="324"/>
      <c r="C111" s="302" t="s">
        <v>52</v>
      </c>
      <c r="D111" s="302"/>
      <c r="E111" s="302"/>
      <c r="F111" s="323" t="s">
        <v>692</v>
      </c>
      <c r="G111" s="302"/>
      <c r="H111" s="302" t="s">
        <v>732</v>
      </c>
      <c r="I111" s="302" t="s">
        <v>694</v>
      </c>
      <c r="J111" s="302">
        <v>20</v>
      </c>
      <c r="K111" s="315"/>
    </row>
    <row r="112" ht="15" customHeight="1">
      <c r="B112" s="324"/>
      <c r="C112" s="302" t="s">
        <v>733</v>
      </c>
      <c r="D112" s="302"/>
      <c r="E112" s="302"/>
      <c r="F112" s="323" t="s">
        <v>692</v>
      </c>
      <c r="G112" s="302"/>
      <c r="H112" s="302" t="s">
        <v>734</v>
      </c>
      <c r="I112" s="302" t="s">
        <v>694</v>
      </c>
      <c r="J112" s="302">
        <v>120</v>
      </c>
      <c r="K112" s="315"/>
    </row>
    <row r="113" ht="15" customHeight="1">
      <c r="B113" s="324"/>
      <c r="C113" s="302" t="s">
        <v>37</v>
      </c>
      <c r="D113" s="302"/>
      <c r="E113" s="302"/>
      <c r="F113" s="323" t="s">
        <v>692</v>
      </c>
      <c r="G113" s="302"/>
      <c r="H113" s="302" t="s">
        <v>735</v>
      </c>
      <c r="I113" s="302" t="s">
        <v>726</v>
      </c>
      <c r="J113" s="302"/>
      <c r="K113" s="315"/>
    </row>
    <row r="114" ht="15" customHeight="1">
      <c r="B114" s="324"/>
      <c r="C114" s="302" t="s">
        <v>47</v>
      </c>
      <c r="D114" s="302"/>
      <c r="E114" s="302"/>
      <c r="F114" s="323" t="s">
        <v>692</v>
      </c>
      <c r="G114" s="302"/>
      <c r="H114" s="302" t="s">
        <v>736</v>
      </c>
      <c r="I114" s="302" t="s">
        <v>726</v>
      </c>
      <c r="J114" s="302"/>
      <c r="K114" s="315"/>
    </row>
    <row r="115" ht="15" customHeight="1">
      <c r="B115" s="324"/>
      <c r="C115" s="302" t="s">
        <v>56</v>
      </c>
      <c r="D115" s="302"/>
      <c r="E115" s="302"/>
      <c r="F115" s="323" t="s">
        <v>692</v>
      </c>
      <c r="G115" s="302"/>
      <c r="H115" s="302" t="s">
        <v>737</v>
      </c>
      <c r="I115" s="302" t="s">
        <v>738</v>
      </c>
      <c r="J115" s="302"/>
      <c r="K115" s="315"/>
    </row>
    <row r="116" ht="15" customHeight="1">
      <c r="B116" s="327"/>
      <c r="C116" s="333"/>
      <c r="D116" s="333"/>
      <c r="E116" s="333"/>
      <c r="F116" s="333"/>
      <c r="G116" s="333"/>
      <c r="H116" s="333"/>
      <c r="I116" s="333"/>
      <c r="J116" s="333"/>
      <c r="K116" s="329"/>
    </row>
    <row r="117" ht="18.75" customHeight="1">
      <c r="B117" s="334"/>
      <c r="C117" s="298"/>
      <c r="D117" s="298"/>
      <c r="E117" s="298"/>
      <c r="F117" s="335"/>
      <c r="G117" s="298"/>
      <c r="H117" s="298"/>
      <c r="I117" s="298"/>
      <c r="J117" s="298"/>
      <c r="K117" s="334"/>
    </row>
    <row r="118" ht="18.75" customHeight="1">
      <c r="B118" s="309"/>
      <c r="C118" s="309"/>
      <c r="D118" s="309"/>
      <c r="E118" s="309"/>
      <c r="F118" s="309"/>
      <c r="G118" s="309"/>
      <c r="H118" s="309"/>
      <c r="I118" s="309"/>
      <c r="J118" s="309"/>
      <c r="K118" s="309"/>
    </row>
    <row r="119" ht="7.5" customHeight="1">
      <c r="B119" s="336"/>
      <c r="C119" s="337"/>
      <c r="D119" s="337"/>
      <c r="E119" s="337"/>
      <c r="F119" s="337"/>
      <c r="G119" s="337"/>
      <c r="H119" s="337"/>
      <c r="I119" s="337"/>
      <c r="J119" s="337"/>
      <c r="K119" s="338"/>
    </row>
    <row r="120" ht="45" customHeight="1">
      <c r="B120" s="339"/>
      <c r="C120" s="292" t="s">
        <v>739</v>
      </c>
      <c r="D120" s="292"/>
      <c r="E120" s="292"/>
      <c r="F120" s="292"/>
      <c r="G120" s="292"/>
      <c r="H120" s="292"/>
      <c r="I120" s="292"/>
      <c r="J120" s="292"/>
      <c r="K120" s="340"/>
    </row>
    <row r="121" ht="17.25" customHeight="1">
      <c r="B121" s="341"/>
      <c r="C121" s="316" t="s">
        <v>686</v>
      </c>
      <c r="D121" s="316"/>
      <c r="E121" s="316"/>
      <c r="F121" s="316" t="s">
        <v>687</v>
      </c>
      <c r="G121" s="317"/>
      <c r="H121" s="316" t="s">
        <v>112</v>
      </c>
      <c r="I121" s="316" t="s">
        <v>56</v>
      </c>
      <c r="J121" s="316" t="s">
        <v>688</v>
      </c>
      <c r="K121" s="342"/>
    </row>
    <row r="122" ht="17.25" customHeight="1">
      <c r="B122" s="341"/>
      <c r="C122" s="318" t="s">
        <v>689</v>
      </c>
      <c r="D122" s="318"/>
      <c r="E122" s="318"/>
      <c r="F122" s="319" t="s">
        <v>690</v>
      </c>
      <c r="G122" s="320"/>
      <c r="H122" s="318"/>
      <c r="I122" s="318"/>
      <c r="J122" s="318" t="s">
        <v>691</v>
      </c>
      <c r="K122" s="342"/>
    </row>
    <row r="123" ht="5.25" customHeight="1">
      <c r="B123" s="343"/>
      <c r="C123" s="321"/>
      <c r="D123" s="321"/>
      <c r="E123" s="321"/>
      <c r="F123" s="321"/>
      <c r="G123" s="302"/>
      <c r="H123" s="321"/>
      <c r="I123" s="321"/>
      <c r="J123" s="321"/>
      <c r="K123" s="344"/>
    </row>
    <row r="124" ht="15" customHeight="1">
      <c r="B124" s="343"/>
      <c r="C124" s="302" t="s">
        <v>695</v>
      </c>
      <c r="D124" s="321"/>
      <c r="E124" s="321"/>
      <c r="F124" s="323" t="s">
        <v>692</v>
      </c>
      <c r="G124" s="302"/>
      <c r="H124" s="302" t="s">
        <v>731</v>
      </c>
      <c r="I124" s="302" t="s">
        <v>694</v>
      </c>
      <c r="J124" s="302">
        <v>120</v>
      </c>
      <c r="K124" s="345"/>
    </row>
    <row r="125" ht="15" customHeight="1">
      <c r="B125" s="343"/>
      <c r="C125" s="302" t="s">
        <v>740</v>
      </c>
      <c r="D125" s="302"/>
      <c r="E125" s="302"/>
      <c r="F125" s="323" t="s">
        <v>692</v>
      </c>
      <c r="G125" s="302"/>
      <c r="H125" s="302" t="s">
        <v>741</v>
      </c>
      <c r="I125" s="302" t="s">
        <v>694</v>
      </c>
      <c r="J125" s="302" t="s">
        <v>742</v>
      </c>
      <c r="K125" s="345"/>
    </row>
    <row r="126" ht="15" customHeight="1">
      <c r="B126" s="343"/>
      <c r="C126" s="302" t="s">
        <v>641</v>
      </c>
      <c r="D126" s="302"/>
      <c r="E126" s="302"/>
      <c r="F126" s="323" t="s">
        <v>692</v>
      </c>
      <c r="G126" s="302"/>
      <c r="H126" s="302" t="s">
        <v>743</v>
      </c>
      <c r="I126" s="302" t="s">
        <v>694</v>
      </c>
      <c r="J126" s="302" t="s">
        <v>742</v>
      </c>
      <c r="K126" s="345"/>
    </row>
    <row r="127" ht="15" customHeight="1">
      <c r="B127" s="343"/>
      <c r="C127" s="302" t="s">
        <v>703</v>
      </c>
      <c r="D127" s="302"/>
      <c r="E127" s="302"/>
      <c r="F127" s="323" t="s">
        <v>698</v>
      </c>
      <c r="G127" s="302"/>
      <c r="H127" s="302" t="s">
        <v>704</v>
      </c>
      <c r="I127" s="302" t="s">
        <v>694</v>
      </c>
      <c r="J127" s="302">
        <v>15</v>
      </c>
      <c r="K127" s="345"/>
    </row>
    <row r="128" ht="15" customHeight="1">
      <c r="B128" s="343"/>
      <c r="C128" s="325" t="s">
        <v>705</v>
      </c>
      <c r="D128" s="325"/>
      <c r="E128" s="325"/>
      <c r="F128" s="326" t="s">
        <v>698</v>
      </c>
      <c r="G128" s="325"/>
      <c r="H128" s="325" t="s">
        <v>706</v>
      </c>
      <c r="I128" s="325" t="s">
        <v>694</v>
      </c>
      <c r="J128" s="325">
        <v>15</v>
      </c>
      <c r="K128" s="345"/>
    </row>
    <row r="129" ht="15" customHeight="1">
      <c r="B129" s="343"/>
      <c r="C129" s="325" t="s">
        <v>707</v>
      </c>
      <c r="D129" s="325"/>
      <c r="E129" s="325"/>
      <c r="F129" s="326" t="s">
        <v>698</v>
      </c>
      <c r="G129" s="325"/>
      <c r="H129" s="325" t="s">
        <v>708</v>
      </c>
      <c r="I129" s="325" t="s">
        <v>694</v>
      </c>
      <c r="J129" s="325">
        <v>20</v>
      </c>
      <c r="K129" s="345"/>
    </row>
    <row r="130" ht="15" customHeight="1">
      <c r="B130" s="343"/>
      <c r="C130" s="325" t="s">
        <v>709</v>
      </c>
      <c r="D130" s="325"/>
      <c r="E130" s="325"/>
      <c r="F130" s="326" t="s">
        <v>698</v>
      </c>
      <c r="G130" s="325"/>
      <c r="H130" s="325" t="s">
        <v>710</v>
      </c>
      <c r="I130" s="325" t="s">
        <v>694</v>
      </c>
      <c r="J130" s="325">
        <v>20</v>
      </c>
      <c r="K130" s="345"/>
    </row>
    <row r="131" ht="15" customHeight="1">
      <c r="B131" s="343"/>
      <c r="C131" s="302" t="s">
        <v>697</v>
      </c>
      <c r="D131" s="302"/>
      <c r="E131" s="302"/>
      <c r="F131" s="323" t="s">
        <v>698</v>
      </c>
      <c r="G131" s="302"/>
      <c r="H131" s="302" t="s">
        <v>731</v>
      </c>
      <c r="I131" s="302" t="s">
        <v>694</v>
      </c>
      <c r="J131" s="302">
        <v>50</v>
      </c>
      <c r="K131" s="345"/>
    </row>
    <row r="132" ht="15" customHeight="1">
      <c r="B132" s="343"/>
      <c r="C132" s="302" t="s">
        <v>711</v>
      </c>
      <c r="D132" s="302"/>
      <c r="E132" s="302"/>
      <c r="F132" s="323" t="s">
        <v>698</v>
      </c>
      <c r="G132" s="302"/>
      <c r="H132" s="302" t="s">
        <v>731</v>
      </c>
      <c r="I132" s="302" t="s">
        <v>694</v>
      </c>
      <c r="J132" s="302">
        <v>50</v>
      </c>
      <c r="K132" s="345"/>
    </row>
    <row r="133" ht="15" customHeight="1">
      <c r="B133" s="343"/>
      <c r="C133" s="302" t="s">
        <v>717</v>
      </c>
      <c r="D133" s="302"/>
      <c r="E133" s="302"/>
      <c r="F133" s="323" t="s">
        <v>698</v>
      </c>
      <c r="G133" s="302"/>
      <c r="H133" s="302" t="s">
        <v>731</v>
      </c>
      <c r="I133" s="302" t="s">
        <v>694</v>
      </c>
      <c r="J133" s="302">
        <v>50</v>
      </c>
      <c r="K133" s="345"/>
    </row>
    <row r="134" ht="15" customHeight="1">
      <c r="B134" s="343"/>
      <c r="C134" s="302" t="s">
        <v>719</v>
      </c>
      <c r="D134" s="302"/>
      <c r="E134" s="302"/>
      <c r="F134" s="323" t="s">
        <v>698</v>
      </c>
      <c r="G134" s="302"/>
      <c r="H134" s="302" t="s">
        <v>731</v>
      </c>
      <c r="I134" s="302" t="s">
        <v>694</v>
      </c>
      <c r="J134" s="302">
        <v>50</v>
      </c>
      <c r="K134" s="345"/>
    </row>
    <row r="135" ht="15" customHeight="1">
      <c r="B135" s="343"/>
      <c r="C135" s="302" t="s">
        <v>117</v>
      </c>
      <c r="D135" s="302"/>
      <c r="E135" s="302"/>
      <c r="F135" s="323" t="s">
        <v>698</v>
      </c>
      <c r="G135" s="302"/>
      <c r="H135" s="302" t="s">
        <v>744</v>
      </c>
      <c r="I135" s="302" t="s">
        <v>694</v>
      </c>
      <c r="J135" s="302">
        <v>255</v>
      </c>
      <c r="K135" s="345"/>
    </row>
    <row r="136" ht="15" customHeight="1">
      <c r="B136" s="343"/>
      <c r="C136" s="302" t="s">
        <v>721</v>
      </c>
      <c r="D136" s="302"/>
      <c r="E136" s="302"/>
      <c r="F136" s="323" t="s">
        <v>692</v>
      </c>
      <c r="G136" s="302"/>
      <c r="H136" s="302" t="s">
        <v>745</v>
      </c>
      <c r="I136" s="302" t="s">
        <v>723</v>
      </c>
      <c r="J136" s="302"/>
      <c r="K136" s="345"/>
    </row>
    <row r="137" ht="15" customHeight="1">
      <c r="B137" s="343"/>
      <c r="C137" s="302" t="s">
        <v>724</v>
      </c>
      <c r="D137" s="302"/>
      <c r="E137" s="302"/>
      <c r="F137" s="323" t="s">
        <v>692</v>
      </c>
      <c r="G137" s="302"/>
      <c r="H137" s="302" t="s">
        <v>746</v>
      </c>
      <c r="I137" s="302" t="s">
        <v>726</v>
      </c>
      <c r="J137" s="302"/>
      <c r="K137" s="345"/>
    </row>
    <row r="138" ht="15" customHeight="1">
      <c r="B138" s="343"/>
      <c r="C138" s="302" t="s">
        <v>727</v>
      </c>
      <c r="D138" s="302"/>
      <c r="E138" s="302"/>
      <c r="F138" s="323" t="s">
        <v>692</v>
      </c>
      <c r="G138" s="302"/>
      <c r="H138" s="302" t="s">
        <v>727</v>
      </c>
      <c r="I138" s="302" t="s">
        <v>726</v>
      </c>
      <c r="J138" s="302"/>
      <c r="K138" s="345"/>
    </row>
    <row r="139" ht="15" customHeight="1">
      <c r="B139" s="343"/>
      <c r="C139" s="302" t="s">
        <v>37</v>
      </c>
      <c r="D139" s="302"/>
      <c r="E139" s="302"/>
      <c r="F139" s="323" t="s">
        <v>692</v>
      </c>
      <c r="G139" s="302"/>
      <c r="H139" s="302" t="s">
        <v>747</v>
      </c>
      <c r="I139" s="302" t="s">
        <v>726</v>
      </c>
      <c r="J139" s="302"/>
      <c r="K139" s="345"/>
    </row>
    <row r="140" ht="15" customHeight="1">
      <c r="B140" s="343"/>
      <c r="C140" s="302" t="s">
        <v>748</v>
      </c>
      <c r="D140" s="302"/>
      <c r="E140" s="302"/>
      <c r="F140" s="323" t="s">
        <v>692</v>
      </c>
      <c r="G140" s="302"/>
      <c r="H140" s="302" t="s">
        <v>749</v>
      </c>
      <c r="I140" s="302" t="s">
        <v>726</v>
      </c>
      <c r="J140" s="302"/>
      <c r="K140" s="345"/>
    </row>
    <row r="141" ht="15" customHeight="1">
      <c r="B141" s="346"/>
      <c r="C141" s="347"/>
      <c r="D141" s="347"/>
      <c r="E141" s="347"/>
      <c r="F141" s="347"/>
      <c r="G141" s="347"/>
      <c r="H141" s="347"/>
      <c r="I141" s="347"/>
      <c r="J141" s="347"/>
      <c r="K141" s="348"/>
    </row>
    <row r="142" ht="18.75" customHeight="1">
      <c r="B142" s="298"/>
      <c r="C142" s="298"/>
      <c r="D142" s="298"/>
      <c r="E142" s="298"/>
      <c r="F142" s="335"/>
      <c r="G142" s="298"/>
      <c r="H142" s="298"/>
      <c r="I142" s="298"/>
      <c r="J142" s="298"/>
      <c r="K142" s="298"/>
    </row>
    <row r="143" ht="18.75" customHeight="1">
      <c r="B143" s="309"/>
      <c r="C143" s="309"/>
      <c r="D143" s="309"/>
      <c r="E143" s="309"/>
      <c r="F143" s="309"/>
      <c r="G143" s="309"/>
      <c r="H143" s="309"/>
      <c r="I143" s="309"/>
      <c r="J143" s="309"/>
      <c r="K143" s="309"/>
    </row>
    <row r="144" ht="7.5" customHeight="1">
      <c r="B144" s="310"/>
      <c r="C144" s="311"/>
      <c r="D144" s="311"/>
      <c r="E144" s="311"/>
      <c r="F144" s="311"/>
      <c r="G144" s="311"/>
      <c r="H144" s="311"/>
      <c r="I144" s="311"/>
      <c r="J144" s="311"/>
      <c r="K144" s="312"/>
    </row>
    <row r="145" ht="45" customHeight="1">
      <c r="B145" s="313"/>
      <c r="C145" s="314" t="s">
        <v>750</v>
      </c>
      <c r="D145" s="314"/>
      <c r="E145" s="314"/>
      <c r="F145" s="314"/>
      <c r="G145" s="314"/>
      <c r="H145" s="314"/>
      <c r="I145" s="314"/>
      <c r="J145" s="314"/>
      <c r="K145" s="315"/>
    </row>
    <row r="146" ht="17.25" customHeight="1">
      <c r="B146" s="313"/>
      <c r="C146" s="316" t="s">
        <v>686</v>
      </c>
      <c r="D146" s="316"/>
      <c r="E146" s="316"/>
      <c r="F146" s="316" t="s">
        <v>687</v>
      </c>
      <c r="G146" s="317"/>
      <c r="H146" s="316" t="s">
        <v>112</v>
      </c>
      <c r="I146" s="316" t="s">
        <v>56</v>
      </c>
      <c r="J146" s="316" t="s">
        <v>688</v>
      </c>
      <c r="K146" s="315"/>
    </row>
    <row r="147" ht="17.25" customHeight="1">
      <c r="B147" s="313"/>
      <c r="C147" s="318" t="s">
        <v>689</v>
      </c>
      <c r="D147" s="318"/>
      <c r="E147" s="318"/>
      <c r="F147" s="319" t="s">
        <v>690</v>
      </c>
      <c r="G147" s="320"/>
      <c r="H147" s="318"/>
      <c r="I147" s="318"/>
      <c r="J147" s="318" t="s">
        <v>691</v>
      </c>
      <c r="K147" s="315"/>
    </row>
    <row r="148" ht="5.25" customHeight="1">
      <c r="B148" s="324"/>
      <c r="C148" s="321"/>
      <c r="D148" s="321"/>
      <c r="E148" s="321"/>
      <c r="F148" s="321"/>
      <c r="G148" s="322"/>
      <c r="H148" s="321"/>
      <c r="I148" s="321"/>
      <c r="J148" s="321"/>
      <c r="K148" s="345"/>
    </row>
    <row r="149" ht="15" customHeight="1">
      <c r="B149" s="324"/>
      <c r="C149" s="349" t="s">
        <v>695</v>
      </c>
      <c r="D149" s="302"/>
      <c r="E149" s="302"/>
      <c r="F149" s="350" t="s">
        <v>692</v>
      </c>
      <c r="G149" s="302"/>
      <c r="H149" s="349" t="s">
        <v>731</v>
      </c>
      <c r="I149" s="349" t="s">
        <v>694</v>
      </c>
      <c r="J149" s="349">
        <v>120</v>
      </c>
      <c r="K149" s="345"/>
    </row>
    <row r="150" ht="15" customHeight="1">
      <c r="B150" s="324"/>
      <c r="C150" s="349" t="s">
        <v>740</v>
      </c>
      <c r="D150" s="302"/>
      <c r="E150" s="302"/>
      <c r="F150" s="350" t="s">
        <v>692</v>
      </c>
      <c r="G150" s="302"/>
      <c r="H150" s="349" t="s">
        <v>751</v>
      </c>
      <c r="I150" s="349" t="s">
        <v>694</v>
      </c>
      <c r="J150" s="349" t="s">
        <v>742</v>
      </c>
      <c r="K150" s="345"/>
    </row>
    <row r="151" ht="15" customHeight="1">
      <c r="B151" s="324"/>
      <c r="C151" s="349" t="s">
        <v>641</v>
      </c>
      <c r="D151" s="302"/>
      <c r="E151" s="302"/>
      <c r="F151" s="350" t="s">
        <v>692</v>
      </c>
      <c r="G151" s="302"/>
      <c r="H151" s="349" t="s">
        <v>752</v>
      </c>
      <c r="I151" s="349" t="s">
        <v>694</v>
      </c>
      <c r="J151" s="349" t="s">
        <v>742</v>
      </c>
      <c r="K151" s="345"/>
    </row>
    <row r="152" ht="15" customHeight="1">
      <c r="B152" s="324"/>
      <c r="C152" s="349" t="s">
        <v>697</v>
      </c>
      <c r="D152" s="302"/>
      <c r="E152" s="302"/>
      <c r="F152" s="350" t="s">
        <v>698</v>
      </c>
      <c r="G152" s="302"/>
      <c r="H152" s="349" t="s">
        <v>731</v>
      </c>
      <c r="I152" s="349" t="s">
        <v>694</v>
      </c>
      <c r="J152" s="349">
        <v>50</v>
      </c>
      <c r="K152" s="345"/>
    </row>
    <row r="153" ht="15" customHeight="1">
      <c r="B153" s="324"/>
      <c r="C153" s="349" t="s">
        <v>700</v>
      </c>
      <c r="D153" s="302"/>
      <c r="E153" s="302"/>
      <c r="F153" s="350" t="s">
        <v>692</v>
      </c>
      <c r="G153" s="302"/>
      <c r="H153" s="349" t="s">
        <v>731</v>
      </c>
      <c r="I153" s="349" t="s">
        <v>702</v>
      </c>
      <c r="J153" s="349"/>
      <c r="K153" s="345"/>
    </row>
    <row r="154" ht="15" customHeight="1">
      <c r="B154" s="324"/>
      <c r="C154" s="349" t="s">
        <v>711</v>
      </c>
      <c r="D154" s="302"/>
      <c r="E154" s="302"/>
      <c r="F154" s="350" t="s">
        <v>698</v>
      </c>
      <c r="G154" s="302"/>
      <c r="H154" s="349" t="s">
        <v>731</v>
      </c>
      <c r="I154" s="349" t="s">
        <v>694</v>
      </c>
      <c r="J154" s="349">
        <v>50</v>
      </c>
      <c r="K154" s="345"/>
    </row>
    <row r="155" ht="15" customHeight="1">
      <c r="B155" s="324"/>
      <c r="C155" s="349" t="s">
        <v>719</v>
      </c>
      <c r="D155" s="302"/>
      <c r="E155" s="302"/>
      <c r="F155" s="350" t="s">
        <v>698</v>
      </c>
      <c r="G155" s="302"/>
      <c r="H155" s="349" t="s">
        <v>731</v>
      </c>
      <c r="I155" s="349" t="s">
        <v>694</v>
      </c>
      <c r="J155" s="349">
        <v>50</v>
      </c>
      <c r="K155" s="345"/>
    </row>
    <row r="156" ht="15" customHeight="1">
      <c r="B156" s="324"/>
      <c r="C156" s="349" t="s">
        <v>717</v>
      </c>
      <c r="D156" s="302"/>
      <c r="E156" s="302"/>
      <c r="F156" s="350" t="s">
        <v>698</v>
      </c>
      <c r="G156" s="302"/>
      <c r="H156" s="349" t="s">
        <v>731</v>
      </c>
      <c r="I156" s="349" t="s">
        <v>694</v>
      </c>
      <c r="J156" s="349">
        <v>50</v>
      </c>
      <c r="K156" s="345"/>
    </row>
    <row r="157" ht="15" customHeight="1">
      <c r="B157" s="324"/>
      <c r="C157" s="349" t="s">
        <v>86</v>
      </c>
      <c r="D157" s="302"/>
      <c r="E157" s="302"/>
      <c r="F157" s="350" t="s">
        <v>692</v>
      </c>
      <c r="G157" s="302"/>
      <c r="H157" s="349" t="s">
        <v>753</v>
      </c>
      <c r="I157" s="349" t="s">
        <v>694</v>
      </c>
      <c r="J157" s="349" t="s">
        <v>754</v>
      </c>
      <c r="K157" s="345"/>
    </row>
    <row r="158" ht="15" customHeight="1">
      <c r="B158" s="324"/>
      <c r="C158" s="349" t="s">
        <v>755</v>
      </c>
      <c r="D158" s="302"/>
      <c r="E158" s="302"/>
      <c r="F158" s="350" t="s">
        <v>692</v>
      </c>
      <c r="G158" s="302"/>
      <c r="H158" s="349" t="s">
        <v>756</v>
      </c>
      <c r="I158" s="349" t="s">
        <v>726</v>
      </c>
      <c r="J158" s="349"/>
      <c r="K158" s="345"/>
    </row>
    <row r="159" ht="15" customHeight="1">
      <c r="B159" s="351"/>
      <c r="C159" s="333"/>
      <c r="D159" s="333"/>
      <c r="E159" s="333"/>
      <c r="F159" s="333"/>
      <c r="G159" s="333"/>
      <c r="H159" s="333"/>
      <c r="I159" s="333"/>
      <c r="J159" s="333"/>
      <c r="K159" s="352"/>
    </row>
    <row r="160" ht="18.75" customHeight="1">
      <c r="B160" s="298"/>
      <c r="C160" s="302"/>
      <c r="D160" s="302"/>
      <c r="E160" s="302"/>
      <c r="F160" s="323"/>
      <c r="G160" s="302"/>
      <c r="H160" s="302"/>
      <c r="I160" s="302"/>
      <c r="J160" s="302"/>
      <c r="K160" s="298"/>
    </row>
    <row r="161" ht="18.75" customHeight="1">
      <c r="B161" s="309"/>
      <c r="C161" s="309"/>
      <c r="D161" s="309"/>
      <c r="E161" s="309"/>
      <c r="F161" s="309"/>
      <c r="G161" s="309"/>
      <c r="H161" s="309"/>
      <c r="I161" s="309"/>
      <c r="J161" s="309"/>
      <c r="K161" s="309"/>
    </row>
    <row r="162" ht="7.5" customHeight="1">
      <c r="B162" s="288"/>
      <c r="C162" s="289"/>
      <c r="D162" s="289"/>
      <c r="E162" s="289"/>
      <c r="F162" s="289"/>
      <c r="G162" s="289"/>
      <c r="H162" s="289"/>
      <c r="I162" s="289"/>
      <c r="J162" s="289"/>
      <c r="K162" s="290"/>
    </row>
    <row r="163" ht="45" customHeight="1">
      <c r="B163" s="291"/>
      <c r="C163" s="292" t="s">
        <v>757</v>
      </c>
      <c r="D163" s="292"/>
      <c r="E163" s="292"/>
      <c r="F163" s="292"/>
      <c r="G163" s="292"/>
      <c r="H163" s="292"/>
      <c r="I163" s="292"/>
      <c r="J163" s="292"/>
      <c r="K163" s="293"/>
    </row>
    <row r="164" ht="17.25" customHeight="1">
      <c r="B164" s="291"/>
      <c r="C164" s="316" t="s">
        <v>686</v>
      </c>
      <c r="D164" s="316"/>
      <c r="E164" s="316"/>
      <c r="F164" s="316" t="s">
        <v>687</v>
      </c>
      <c r="G164" s="353"/>
      <c r="H164" s="354" t="s">
        <v>112</v>
      </c>
      <c r="I164" s="354" t="s">
        <v>56</v>
      </c>
      <c r="J164" s="316" t="s">
        <v>688</v>
      </c>
      <c r="K164" s="293"/>
    </row>
    <row r="165" ht="17.25" customHeight="1">
      <c r="B165" s="294"/>
      <c r="C165" s="318" t="s">
        <v>689</v>
      </c>
      <c r="D165" s="318"/>
      <c r="E165" s="318"/>
      <c r="F165" s="319" t="s">
        <v>690</v>
      </c>
      <c r="G165" s="355"/>
      <c r="H165" s="356"/>
      <c r="I165" s="356"/>
      <c r="J165" s="318" t="s">
        <v>691</v>
      </c>
      <c r="K165" s="296"/>
    </row>
    <row r="166" ht="5.25" customHeight="1">
      <c r="B166" s="324"/>
      <c r="C166" s="321"/>
      <c r="D166" s="321"/>
      <c r="E166" s="321"/>
      <c r="F166" s="321"/>
      <c r="G166" s="322"/>
      <c r="H166" s="321"/>
      <c r="I166" s="321"/>
      <c r="J166" s="321"/>
      <c r="K166" s="345"/>
    </row>
    <row r="167" ht="15" customHeight="1">
      <c r="B167" s="324"/>
      <c r="C167" s="302" t="s">
        <v>695</v>
      </c>
      <c r="D167" s="302"/>
      <c r="E167" s="302"/>
      <c r="F167" s="323" t="s">
        <v>692</v>
      </c>
      <c r="G167" s="302"/>
      <c r="H167" s="302" t="s">
        <v>731</v>
      </c>
      <c r="I167" s="302" t="s">
        <v>694</v>
      </c>
      <c r="J167" s="302">
        <v>120</v>
      </c>
      <c r="K167" s="345"/>
    </row>
    <row r="168" ht="15" customHeight="1">
      <c r="B168" s="324"/>
      <c r="C168" s="302" t="s">
        <v>740</v>
      </c>
      <c r="D168" s="302"/>
      <c r="E168" s="302"/>
      <c r="F168" s="323" t="s">
        <v>692</v>
      </c>
      <c r="G168" s="302"/>
      <c r="H168" s="302" t="s">
        <v>741</v>
      </c>
      <c r="I168" s="302" t="s">
        <v>694</v>
      </c>
      <c r="J168" s="302" t="s">
        <v>742</v>
      </c>
      <c r="K168" s="345"/>
    </row>
    <row r="169" ht="15" customHeight="1">
      <c r="B169" s="324"/>
      <c r="C169" s="302" t="s">
        <v>641</v>
      </c>
      <c r="D169" s="302"/>
      <c r="E169" s="302"/>
      <c r="F169" s="323" t="s">
        <v>692</v>
      </c>
      <c r="G169" s="302"/>
      <c r="H169" s="302" t="s">
        <v>758</v>
      </c>
      <c r="I169" s="302" t="s">
        <v>694</v>
      </c>
      <c r="J169" s="302" t="s">
        <v>742</v>
      </c>
      <c r="K169" s="345"/>
    </row>
    <row r="170" ht="15" customHeight="1">
      <c r="B170" s="324"/>
      <c r="C170" s="302" t="s">
        <v>697</v>
      </c>
      <c r="D170" s="302"/>
      <c r="E170" s="302"/>
      <c r="F170" s="323" t="s">
        <v>698</v>
      </c>
      <c r="G170" s="302"/>
      <c r="H170" s="302" t="s">
        <v>758</v>
      </c>
      <c r="I170" s="302" t="s">
        <v>694</v>
      </c>
      <c r="J170" s="302">
        <v>50</v>
      </c>
      <c r="K170" s="345"/>
    </row>
    <row r="171" ht="15" customHeight="1">
      <c r="B171" s="324"/>
      <c r="C171" s="302" t="s">
        <v>700</v>
      </c>
      <c r="D171" s="302"/>
      <c r="E171" s="302"/>
      <c r="F171" s="323" t="s">
        <v>692</v>
      </c>
      <c r="G171" s="302"/>
      <c r="H171" s="302" t="s">
        <v>758</v>
      </c>
      <c r="I171" s="302" t="s">
        <v>702</v>
      </c>
      <c r="J171" s="302"/>
      <c r="K171" s="345"/>
    </row>
    <row r="172" ht="15" customHeight="1">
      <c r="B172" s="324"/>
      <c r="C172" s="302" t="s">
        <v>711</v>
      </c>
      <c r="D172" s="302"/>
      <c r="E172" s="302"/>
      <c r="F172" s="323" t="s">
        <v>698</v>
      </c>
      <c r="G172" s="302"/>
      <c r="H172" s="302" t="s">
        <v>758</v>
      </c>
      <c r="I172" s="302" t="s">
        <v>694</v>
      </c>
      <c r="J172" s="302">
        <v>50</v>
      </c>
      <c r="K172" s="345"/>
    </row>
    <row r="173" ht="15" customHeight="1">
      <c r="B173" s="324"/>
      <c r="C173" s="302" t="s">
        <v>719</v>
      </c>
      <c r="D173" s="302"/>
      <c r="E173" s="302"/>
      <c r="F173" s="323" t="s">
        <v>698</v>
      </c>
      <c r="G173" s="302"/>
      <c r="H173" s="302" t="s">
        <v>758</v>
      </c>
      <c r="I173" s="302" t="s">
        <v>694</v>
      </c>
      <c r="J173" s="302">
        <v>50</v>
      </c>
      <c r="K173" s="345"/>
    </row>
    <row r="174" ht="15" customHeight="1">
      <c r="B174" s="324"/>
      <c r="C174" s="302" t="s">
        <v>717</v>
      </c>
      <c r="D174" s="302"/>
      <c r="E174" s="302"/>
      <c r="F174" s="323" t="s">
        <v>698</v>
      </c>
      <c r="G174" s="302"/>
      <c r="H174" s="302" t="s">
        <v>758</v>
      </c>
      <c r="I174" s="302" t="s">
        <v>694</v>
      </c>
      <c r="J174" s="302">
        <v>50</v>
      </c>
      <c r="K174" s="345"/>
    </row>
    <row r="175" ht="15" customHeight="1">
      <c r="B175" s="324"/>
      <c r="C175" s="302" t="s">
        <v>111</v>
      </c>
      <c r="D175" s="302"/>
      <c r="E175" s="302"/>
      <c r="F175" s="323" t="s">
        <v>692</v>
      </c>
      <c r="G175" s="302"/>
      <c r="H175" s="302" t="s">
        <v>759</v>
      </c>
      <c r="I175" s="302" t="s">
        <v>760</v>
      </c>
      <c r="J175" s="302"/>
      <c r="K175" s="345"/>
    </row>
    <row r="176" ht="15" customHeight="1">
      <c r="B176" s="324"/>
      <c r="C176" s="302" t="s">
        <v>56</v>
      </c>
      <c r="D176" s="302"/>
      <c r="E176" s="302"/>
      <c r="F176" s="323" t="s">
        <v>692</v>
      </c>
      <c r="G176" s="302"/>
      <c r="H176" s="302" t="s">
        <v>761</v>
      </c>
      <c r="I176" s="302" t="s">
        <v>762</v>
      </c>
      <c r="J176" s="302">
        <v>1</v>
      </c>
      <c r="K176" s="345"/>
    </row>
    <row r="177" ht="15" customHeight="1">
      <c r="B177" s="324"/>
      <c r="C177" s="302" t="s">
        <v>52</v>
      </c>
      <c r="D177" s="302"/>
      <c r="E177" s="302"/>
      <c r="F177" s="323" t="s">
        <v>692</v>
      </c>
      <c r="G177" s="302"/>
      <c r="H177" s="302" t="s">
        <v>763</v>
      </c>
      <c r="I177" s="302" t="s">
        <v>694</v>
      </c>
      <c r="J177" s="302">
        <v>20</v>
      </c>
      <c r="K177" s="345"/>
    </row>
    <row r="178" ht="15" customHeight="1">
      <c r="B178" s="324"/>
      <c r="C178" s="302" t="s">
        <v>112</v>
      </c>
      <c r="D178" s="302"/>
      <c r="E178" s="302"/>
      <c r="F178" s="323" t="s">
        <v>692</v>
      </c>
      <c r="G178" s="302"/>
      <c r="H178" s="302" t="s">
        <v>764</v>
      </c>
      <c r="I178" s="302" t="s">
        <v>694</v>
      </c>
      <c r="J178" s="302">
        <v>255</v>
      </c>
      <c r="K178" s="345"/>
    </row>
    <row r="179" ht="15" customHeight="1">
      <c r="B179" s="324"/>
      <c r="C179" s="302" t="s">
        <v>113</v>
      </c>
      <c r="D179" s="302"/>
      <c r="E179" s="302"/>
      <c r="F179" s="323" t="s">
        <v>692</v>
      </c>
      <c r="G179" s="302"/>
      <c r="H179" s="302" t="s">
        <v>657</v>
      </c>
      <c r="I179" s="302" t="s">
        <v>694</v>
      </c>
      <c r="J179" s="302">
        <v>10</v>
      </c>
      <c r="K179" s="345"/>
    </row>
    <row r="180" ht="15" customHeight="1">
      <c r="B180" s="324"/>
      <c r="C180" s="302" t="s">
        <v>114</v>
      </c>
      <c r="D180" s="302"/>
      <c r="E180" s="302"/>
      <c r="F180" s="323" t="s">
        <v>692</v>
      </c>
      <c r="G180" s="302"/>
      <c r="H180" s="302" t="s">
        <v>765</v>
      </c>
      <c r="I180" s="302" t="s">
        <v>726</v>
      </c>
      <c r="J180" s="302"/>
      <c r="K180" s="345"/>
    </row>
    <row r="181" ht="15" customHeight="1">
      <c r="B181" s="324"/>
      <c r="C181" s="302" t="s">
        <v>766</v>
      </c>
      <c r="D181" s="302"/>
      <c r="E181" s="302"/>
      <c r="F181" s="323" t="s">
        <v>692</v>
      </c>
      <c r="G181" s="302"/>
      <c r="H181" s="302" t="s">
        <v>767</v>
      </c>
      <c r="I181" s="302" t="s">
        <v>726</v>
      </c>
      <c r="J181" s="302"/>
      <c r="K181" s="345"/>
    </row>
    <row r="182" ht="15" customHeight="1">
      <c r="B182" s="324"/>
      <c r="C182" s="302" t="s">
        <v>755</v>
      </c>
      <c r="D182" s="302"/>
      <c r="E182" s="302"/>
      <c r="F182" s="323" t="s">
        <v>692</v>
      </c>
      <c r="G182" s="302"/>
      <c r="H182" s="302" t="s">
        <v>768</v>
      </c>
      <c r="I182" s="302" t="s">
        <v>726</v>
      </c>
      <c r="J182" s="302"/>
      <c r="K182" s="345"/>
    </row>
    <row r="183" ht="15" customHeight="1">
      <c r="B183" s="324"/>
      <c r="C183" s="302" t="s">
        <v>116</v>
      </c>
      <c r="D183" s="302"/>
      <c r="E183" s="302"/>
      <c r="F183" s="323" t="s">
        <v>698</v>
      </c>
      <c r="G183" s="302"/>
      <c r="H183" s="302" t="s">
        <v>769</v>
      </c>
      <c r="I183" s="302" t="s">
        <v>694</v>
      </c>
      <c r="J183" s="302">
        <v>50</v>
      </c>
      <c r="K183" s="345"/>
    </row>
    <row r="184" ht="15" customHeight="1">
      <c r="B184" s="324"/>
      <c r="C184" s="302" t="s">
        <v>770</v>
      </c>
      <c r="D184" s="302"/>
      <c r="E184" s="302"/>
      <c r="F184" s="323" t="s">
        <v>698</v>
      </c>
      <c r="G184" s="302"/>
      <c r="H184" s="302" t="s">
        <v>771</v>
      </c>
      <c r="I184" s="302" t="s">
        <v>772</v>
      </c>
      <c r="J184" s="302"/>
      <c r="K184" s="345"/>
    </row>
    <row r="185" ht="15" customHeight="1">
      <c r="B185" s="324"/>
      <c r="C185" s="302" t="s">
        <v>773</v>
      </c>
      <c r="D185" s="302"/>
      <c r="E185" s="302"/>
      <c r="F185" s="323" t="s">
        <v>698</v>
      </c>
      <c r="G185" s="302"/>
      <c r="H185" s="302" t="s">
        <v>774</v>
      </c>
      <c r="I185" s="302" t="s">
        <v>772</v>
      </c>
      <c r="J185" s="302"/>
      <c r="K185" s="345"/>
    </row>
    <row r="186" ht="15" customHeight="1">
      <c r="B186" s="324"/>
      <c r="C186" s="302" t="s">
        <v>775</v>
      </c>
      <c r="D186" s="302"/>
      <c r="E186" s="302"/>
      <c r="F186" s="323" t="s">
        <v>698</v>
      </c>
      <c r="G186" s="302"/>
      <c r="H186" s="302" t="s">
        <v>776</v>
      </c>
      <c r="I186" s="302" t="s">
        <v>772</v>
      </c>
      <c r="J186" s="302"/>
      <c r="K186" s="345"/>
    </row>
    <row r="187" ht="15" customHeight="1">
      <c r="B187" s="324"/>
      <c r="C187" s="357" t="s">
        <v>777</v>
      </c>
      <c r="D187" s="302"/>
      <c r="E187" s="302"/>
      <c r="F187" s="323" t="s">
        <v>698</v>
      </c>
      <c r="G187" s="302"/>
      <c r="H187" s="302" t="s">
        <v>778</v>
      </c>
      <c r="I187" s="302" t="s">
        <v>779</v>
      </c>
      <c r="J187" s="358" t="s">
        <v>780</v>
      </c>
      <c r="K187" s="345"/>
    </row>
    <row r="188" ht="15" customHeight="1">
      <c r="B188" s="324"/>
      <c r="C188" s="308" t="s">
        <v>41</v>
      </c>
      <c r="D188" s="302"/>
      <c r="E188" s="302"/>
      <c r="F188" s="323" t="s">
        <v>692</v>
      </c>
      <c r="G188" s="302"/>
      <c r="H188" s="298" t="s">
        <v>781</v>
      </c>
      <c r="I188" s="302" t="s">
        <v>782</v>
      </c>
      <c r="J188" s="302"/>
      <c r="K188" s="345"/>
    </row>
    <row r="189" ht="15" customHeight="1">
      <c r="B189" s="324"/>
      <c r="C189" s="308" t="s">
        <v>783</v>
      </c>
      <c r="D189" s="302"/>
      <c r="E189" s="302"/>
      <c r="F189" s="323" t="s">
        <v>692</v>
      </c>
      <c r="G189" s="302"/>
      <c r="H189" s="302" t="s">
        <v>784</v>
      </c>
      <c r="I189" s="302" t="s">
        <v>726</v>
      </c>
      <c r="J189" s="302"/>
      <c r="K189" s="345"/>
    </row>
    <row r="190" ht="15" customHeight="1">
      <c r="B190" s="324"/>
      <c r="C190" s="308" t="s">
        <v>785</v>
      </c>
      <c r="D190" s="302"/>
      <c r="E190" s="302"/>
      <c r="F190" s="323" t="s">
        <v>692</v>
      </c>
      <c r="G190" s="302"/>
      <c r="H190" s="302" t="s">
        <v>786</v>
      </c>
      <c r="I190" s="302" t="s">
        <v>726</v>
      </c>
      <c r="J190" s="302"/>
      <c r="K190" s="345"/>
    </row>
    <row r="191" ht="15" customHeight="1">
      <c r="B191" s="324"/>
      <c r="C191" s="308" t="s">
        <v>787</v>
      </c>
      <c r="D191" s="302"/>
      <c r="E191" s="302"/>
      <c r="F191" s="323" t="s">
        <v>698</v>
      </c>
      <c r="G191" s="302"/>
      <c r="H191" s="302" t="s">
        <v>788</v>
      </c>
      <c r="I191" s="302" t="s">
        <v>726</v>
      </c>
      <c r="J191" s="302"/>
      <c r="K191" s="345"/>
    </row>
    <row r="192" ht="15" customHeight="1">
      <c r="B192" s="351"/>
      <c r="C192" s="359"/>
      <c r="D192" s="333"/>
      <c r="E192" s="333"/>
      <c r="F192" s="333"/>
      <c r="G192" s="333"/>
      <c r="H192" s="333"/>
      <c r="I192" s="333"/>
      <c r="J192" s="333"/>
      <c r="K192" s="352"/>
    </row>
    <row r="193" ht="18.75" customHeight="1">
      <c r="B193" s="298"/>
      <c r="C193" s="302"/>
      <c r="D193" s="302"/>
      <c r="E193" s="302"/>
      <c r="F193" s="323"/>
      <c r="G193" s="302"/>
      <c r="H193" s="302"/>
      <c r="I193" s="302"/>
      <c r="J193" s="302"/>
      <c r="K193" s="298"/>
    </row>
    <row r="194" ht="18.75" customHeight="1">
      <c r="B194" s="298"/>
      <c r="C194" s="302"/>
      <c r="D194" s="302"/>
      <c r="E194" s="302"/>
      <c r="F194" s="323"/>
      <c r="G194" s="302"/>
      <c r="H194" s="302"/>
      <c r="I194" s="302"/>
      <c r="J194" s="302"/>
      <c r="K194" s="298"/>
    </row>
    <row r="195" ht="18.75" customHeight="1">
      <c r="B195" s="309"/>
      <c r="C195" s="309"/>
      <c r="D195" s="309"/>
      <c r="E195" s="309"/>
      <c r="F195" s="309"/>
      <c r="G195" s="309"/>
      <c r="H195" s="309"/>
      <c r="I195" s="309"/>
      <c r="J195" s="309"/>
      <c r="K195" s="309"/>
    </row>
    <row r="196" ht="13.5">
      <c r="B196" s="288"/>
      <c r="C196" s="289"/>
      <c r="D196" s="289"/>
      <c r="E196" s="289"/>
      <c r="F196" s="289"/>
      <c r="G196" s="289"/>
      <c r="H196" s="289"/>
      <c r="I196" s="289"/>
      <c r="J196" s="289"/>
      <c r="K196" s="290"/>
    </row>
    <row r="197" ht="21">
      <c r="B197" s="291"/>
      <c r="C197" s="292" t="s">
        <v>789</v>
      </c>
      <c r="D197" s="292"/>
      <c r="E197" s="292"/>
      <c r="F197" s="292"/>
      <c r="G197" s="292"/>
      <c r="H197" s="292"/>
      <c r="I197" s="292"/>
      <c r="J197" s="292"/>
      <c r="K197" s="293"/>
    </row>
    <row r="198" ht="25.5" customHeight="1">
      <c r="B198" s="291"/>
      <c r="C198" s="360" t="s">
        <v>790</v>
      </c>
      <c r="D198" s="360"/>
      <c r="E198" s="360"/>
      <c r="F198" s="360" t="s">
        <v>791</v>
      </c>
      <c r="G198" s="361"/>
      <c r="H198" s="360" t="s">
        <v>792</v>
      </c>
      <c r="I198" s="360"/>
      <c r="J198" s="360"/>
      <c r="K198" s="293"/>
    </row>
    <row r="199" ht="5.25" customHeight="1">
      <c r="B199" s="324"/>
      <c r="C199" s="321"/>
      <c r="D199" s="321"/>
      <c r="E199" s="321"/>
      <c r="F199" s="321"/>
      <c r="G199" s="302"/>
      <c r="H199" s="321"/>
      <c r="I199" s="321"/>
      <c r="J199" s="321"/>
      <c r="K199" s="345"/>
    </row>
    <row r="200" ht="15" customHeight="1">
      <c r="B200" s="324"/>
      <c r="C200" s="302" t="s">
        <v>782</v>
      </c>
      <c r="D200" s="302"/>
      <c r="E200" s="302"/>
      <c r="F200" s="323" t="s">
        <v>42</v>
      </c>
      <c r="G200" s="302"/>
      <c r="H200" s="302" t="s">
        <v>793</v>
      </c>
      <c r="I200" s="302"/>
      <c r="J200" s="302"/>
      <c r="K200" s="345"/>
    </row>
    <row r="201" ht="15" customHeight="1">
      <c r="B201" s="324"/>
      <c r="C201" s="330"/>
      <c r="D201" s="302"/>
      <c r="E201" s="302"/>
      <c r="F201" s="323" t="s">
        <v>43</v>
      </c>
      <c r="G201" s="302"/>
      <c r="H201" s="302" t="s">
        <v>794</v>
      </c>
      <c r="I201" s="302"/>
      <c r="J201" s="302"/>
      <c r="K201" s="345"/>
    </row>
    <row r="202" ht="15" customHeight="1">
      <c r="B202" s="324"/>
      <c r="C202" s="330"/>
      <c r="D202" s="302"/>
      <c r="E202" s="302"/>
      <c r="F202" s="323" t="s">
        <v>46</v>
      </c>
      <c r="G202" s="302"/>
      <c r="H202" s="302" t="s">
        <v>795</v>
      </c>
      <c r="I202" s="302"/>
      <c r="J202" s="302"/>
      <c r="K202" s="345"/>
    </row>
    <row r="203" ht="15" customHeight="1">
      <c r="B203" s="324"/>
      <c r="C203" s="302"/>
      <c r="D203" s="302"/>
      <c r="E203" s="302"/>
      <c r="F203" s="323" t="s">
        <v>44</v>
      </c>
      <c r="G203" s="302"/>
      <c r="H203" s="302" t="s">
        <v>796</v>
      </c>
      <c r="I203" s="302"/>
      <c r="J203" s="302"/>
      <c r="K203" s="345"/>
    </row>
    <row r="204" ht="15" customHeight="1">
      <c r="B204" s="324"/>
      <c r="C204" s="302"/>
      <c r="D204" s="302"/>
      <c r="E204" s="302"/>
      <c r="F204" s="323" t="s">
        <v>45</v>
      </c>
      <c r="G204" s="302"/>
      <c r="H204" s="302" t="s">
        <v>797</v>
      </c>
      <c r="I204" s="302"/>
      <c r="J204" s="302"/>
      <c r="K204" s="345"/>
    </row>
    <row r="205" ht="15" customHeight="1">
      <c r="B205" s="324"/>
      <c r="C205" s="302"/>
      <c r="D205" s="302"/>
      <c r="E205" s="302"/>
      <c r="F205" s="323"/>
      <c r="G205" s="302"/>
      <c r="H205" s="302"/>
      <c r="I205" s="302"/>
      <c r="J205" s="302"/>
      <c r="K205" s="345"/>
    </row>
    <row r="206" ht="15" customHeight="1">
      <c r="B206" s="324"/>
      <c r="C206" s="302" t="s">
        <v>738</v>
      </c>
      <c r="D206" s="302"/>
      <c r="E206" s="302"/>
      <c r="F206" s="323" t="s">
        <v>75</v>
      </c>
      <c r="G206" s="302"/>
      <c r="H206" s="302" t="s">
        <v>798</v>
      </c>
      <c r="I206" s="302"/>
      <c r="J206" s="302"/>
      <c r="K206" s="345"/>
    </row>
    <row r="207" ht="15" customHeight="1">
      <c r="B207" s="324"/>
      <c r="C207" s="330"/>
      <c r="D207" s="302"/>
      <c r="E207" s="302"/>
      <c r="F207" s="323" t="s">
        <v>635</v>
      </c>
      <c r="G207" s="302"/>
      <c r="H207" s="302" t="s">
        <v>636</v>
      </c>
      <c r="I207" s="302"/>
      <c r="J207" s="302"/>
      <c r="K207" s="345"/>
    </row>
    <row r="208" ht="15" customHeight="1">
      <c r="B208" s="324"/>
      <c r="C208" s="302"/>
      <c r="D208" s="302"/>
      <c r="E208" s="302"/>
      <c r="F208" s="323" t="s">
        <v>633</v>
      </c>
      <c r="G208" s="302"/>
      <c r="H208" s="302" t="s">
        <v>799</v>
      </c>
      <c r="I208" s="302"/>
      <c r="J208" s="302"/>
      <c r="K208" s="345"/>
    </row>
    <row r="209" ht="15" customHeight="1">
      <c r="B209" s="362"/>
      <c r="C209" s="330"/>
      <c r="D209" s="330"/>
      <c r="E209" s="330"/>
      <c r="F209" s="323" t="s">
        <v>637</v>
      </c>
      <c r="G209" s="308"/>
      <c r="H209" s="349" t="s">
        <v>638</v>
      </c>
      <c r="I209" s="349"/>
      <c r="J209" s="349"/>
      <c r="K209" s="363"/>
    </row>
    <row r="210" ht="15" customHeight="1">
      <c r="B210" s="362"/>
      <c r="C210" s="330"/>
      <c r="D210" s="330"/>
      <c r="E210" s="330"/>
      <c r="F210" s="323" t="s">
        <v>639</v>
      </c>
      <c r="G210" s="308"/>
      <c r="H210" s="349" t="s">
        <v>617</v>
      </c>
      <c r="I210" s="349"/>
      <c r="J210" s="349"/>
      <c r="K210" s="363"/>
    </row>
    <row r="211" ht="15" customHeight="1">
      <c r="B211" s="362"/>
      <c r="C211" s="330"/>
      <c r="D211" s="330"/>
      <c r="E211" s="330"/>
      <c r="F211" s="364"/>
      <c r="G211" s="308"/>
      <c r="H211" s="365"/>
      <c r="I211" s="365"/>
      <c r="J211" s="365"/>
      <c r="K211" s="363"/>
    </row>
    <row r="212" ht="15" customHeight="1">
      <c r="B212" s="362"/>
      <c r="C212" s="302" t="s">
        <v>762</v>
      </c>
      <c r="D212" s="330"/>
      <c r="E212" s="330"/>
      <c r="F212" s="323">
        <v>1</v>
      </c>
      <c r="G212" s="308"/>
      <c r="H212" s="349" t="s">
        <v>800</v>
      </c>
      <c r="I212" s="349"/>
      <c r="J212" s="349"/>
      <c r="K212" s="363"/>
    </row>
    <row r="213" ht="15" customHeight="1">
      <c r="B213" s="362"/>
      <c r="C213" s="330"/>
      <c r="D213" s="330"/>
      <c r="E213" s="330"/>
      <c r="F213" s="323">
        <v>2</v>
      </c>
      <c r="G213" s="308"/>
      <c r="H213" s="349" t="s">
        <v>801</v>
      </c>
      <c r="I213" s="349"/>
      <c r="J213" s="349"/>
      <c r="K213" s="363"/>
    </row>
    <row r="214" ht="15" customHeight="1">
      <c r="B214" s="362"/>
      <c r="C214" s="330"/>
      <c r="D214" s="330"/>
      <c r="E214" s="330"/>
      <c r="F214" s="323">
        <v>3</v>
      </c>
      <c r="G214" s="308"/>
      <c r="H214" s="349" t="s">
        <v>802</v>
      </c>
      <c r="I214" s="349"/>
      <c r="J214" s="349"/>
      <c r="K214" s="363"/>
    </row>
    <row r="215" ht="15" customHeight="1">
      <c r="B215" s="362"/>
      <c r="C215" s="330"/>
      <c r="D215" s="330"/>
      <c r="E215" s="330"/>
      <c r="F215" s="323">
        <v>4</v>
      </c>
      <c r="G215" s="308"/>
      <c r="H215" s="349" t="s">
        <v>803</v>
      </c>
      <c r="I215" s="349"/>
      <c r="J215" s="349"/>
      <c r="K215" s="363"/>
    </row>
    <row r="216" ht="12.75" customHeight="1">
      <c r="B216" s="366"/>
      <c r="C216" s="367"/>
      <c r="D216" s="367"/>
      <c r="E216" s="367"/>
      <c r="F216" s="367"/>
      <c r="G216" s="367"/>
      <c r="H216" s="367"/>
      <c r="I216" s="367"/>
      <c r="J216" s="367"/>
      <c r="K216" s="368"/>
    </row>
  </sheetData>
  <sheetProtection autoFilter="0" deleteColumns="0" deleteRows="0" formatCells="0" formatColumns="0" formatRows="0" insertColumns="0" insertHyperlinks="0" insertRows="0" pivotTables="0" sort="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LAPTOP-MHUATH8K\Misaaaa</dc:creator>
  <cp:lastModifiedBy>LAPTOP-MHUATH8K\Misaaaa</cp:lastModifiedBy>
  <dcterms:created xsi:type="dcterms:W3CDTF">2018-11-07T18:58:18Z</dcterms:created>
  <dcterms:modified xsi:type="dcterms:W3CDTF">2018-11-07T18:58:24Z</dcterms:modified>
</cp:coreProperties>
</file>