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MŠ Vítězná - oprava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MŠ Vítězná - oprava ...'!$C$84:$K$234</definedName>
    <definedName name="_xlnm.Print_Area" localSheetId="1">'00 - MŠ Vítězná - oprava ...'!$C$4:$J$37,'00 - MŠ Vítězná - oprava ...'!$C$43:$J$68,'00 - MŠ Vítězná - oprava ...'!$C$74:$K$234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'00 - MŠ Vítězná - oprava ...'!$84:$84</definedName>
  </definedNames>
  <calcPr fullCalcOnLoad="1"/>
</workbook>
</file>

<file path=xl/sharedStrings.xml><?xml version="1.0" encoding="utf-8"?>
<sst xmlns="http://schemas.openxmlformats.org/spreadsheetml/2006/main" count="2181" uniqueCount="617">
  <si>
    <t>Export Komplet</t>
  </si>
  <si>
    <t>VZ</t>
  </si>
  <si>
    <t>2.0</t>
  </si>
  <si>
    <t>ZAMOK</t>
  </si>
  <si>
    <t>False</t>
  </si>
  <si>
    <t>{2f01d625-a1ae-4b13-aadb-699a5b361bb4}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</si>
  <si>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</si>
  <si>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</si>
  <si>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</si>
  <si>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</si>
  <si>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</si>
  <si>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</si>
  <si>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</si>
  <si>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</si>
  <si>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</si>
  <si>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</si>
  <si>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</si>
  <si>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Vítězná - oprava ležatých rozvodů vodovodu a úpravy zahrady</t>
  </si>
  <si>
    <t>KSO:</t>
  </si>
  <si>
    <t/>
  </si>
  <si>
    <t>CC-CZ:</t>
  </si>
  <si>
    <t>Místo:</t>
  </si>
  <si>
    <t>Sokolov, Vítězná 725</t>
  </si>
  <si>
    <t>Datum:</t>
  </si>
  <si>
    <t>21. 2. 2024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</si>
  <si>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</si>
  <si>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</si>
  <si>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</si>
  <si>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</si>
  <si>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</si>
  <si>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</si>
  <si>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</si>
  <si>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</si>
  <si>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</si>
  <si>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</si>
  <si>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</si>
  <si>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</si>
  <si>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</si>
  <si>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</si>
  <si>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</si>
  <si>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</si>
  <si>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</si>
  <si>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</si>
  <si>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</si>
  <si>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</si>
  <si>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</si>
  <si>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</si>
  <si>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</si>
  <si>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</si>
  <si>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</si>
  <si>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</si>
  <si>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</si>
  <si>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</si>
  <si>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</si>
  <si>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</si>
  <si>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</si>
  <si>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</si>
  <si>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</si>
  <si>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</si>
  <si>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</si>
  <si>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</si>
  <si>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</si>
  <si>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</si>
  <si>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</si>
  <si>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</si>
  <si>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</si>
  <si>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</si>
  <si>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</si>
  <si>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</si>
  <si>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</si>
  <si>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</si>
  <si>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</si>
  <si>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</si>
  <si>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</si>
  <si>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</si>
  <si>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</si>
  <si>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</si>
  <si>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</si>
  <si>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</si>
  <si>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</si>
  <si>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</si>
  <si>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</si>
  <si>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</si>
  <si>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</si>
  <si>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</si>
  <si>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</si>
  <si>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</si>
  <si>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</si>
  <si>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</si>
  <si>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</si>
  <si>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</si>
  <si>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</si>
  <si>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</si>
  <si>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</si>
  <si>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</si>
  <si>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</si>
  <si>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</si>
  <si>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</si>
  <si>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</si>
  <si>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</si>
  <si>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</si>
  <si>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</si>
  <si>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</si>
  <si>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</si>
  <si>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</si>
  <si>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</si>
  <si>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</si>
  <si>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</si>
  <si>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</si>
  <si>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</si>
  <si>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</si>
  <si>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</si>
  <si>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</si>
  <si>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</si>
  <si>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</si>
  <si>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</si>
  <si>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podkladů nebo krytů ručně s přemístěním hmot na skládku na vzdálenost do 3 m nebo s naložením na dopravní prostředek z kameniva hrubého drceného, o tl. vrstvy do 100 mm</t>
  </si>
  <si>
    <t>m2</t>
  </si>
  <si>
    <t>CS ÚRS 2024 01</t>
  </si>
  <si>
    <t>4</t>
  </si>
  <si>
    <t>-1874415077</t>
  </si>
  <si>
    <t>Online PSC</t>
  </si>
  <si>
    <t>https://podminky.urs.cz/item/CS_URS_2024_01/113107121</t>
  </si>
  <si>
    <t>VV</t>
  </si>
  <si>
    <t>Pohoz záhonu z drobného kamene</t>
  </si>
  <si>
    <t>11,5*2,27</t>
  </si>
  <si>
    <t>113107136</t>
  </si>
  <si>
    <t>Odstranění podkladů nebo krytů ručně s přemístěním hmot na skládku na vzdálenost do 3 m nebo s naložením na dopravní prostředek z betonu vyztuženého sítěmi, o tl. vrstvy přes 100 do 150 mm</t>
  </si>
  <si>
    <t>1052046869</t>
  </si>
  <si>
    <t>https://podminky.urs.cz/item/CS_URS_2024_01/113107136</t>
  </si>
  <si>
    <t>Předpoklad tloušťky 150mm</t>
  </si>
  <si>
    <t>13,74*1,23</t>
  </si>
  <si>
    <t>2,18*2,67</t>
  </si>
  <si>
    <t>Součet</t>
  </si>
  <si>
    <t>3</t>
  </si>
  <si>
    <t>113107142</t>
  </si>
  <si>
    <t>Odstranění podkladů nebo krytů ručně s přemístěním hmot na skládku na vzdálenost do 3 m nebo s naložením na dopravní prostředek živičných, o tl. vrstvy přes 50 do 100 mm</t>
  </si>
  <si>
    <t>-1175646687</t>
  </si>
  <si>
    <t>https://podminky.urs.cz/item/CS_URS_2024_01/113107142</t>
  </si>
  <si>
    <t>2,15*1,64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</si>
  <si>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</si>
  <si>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</si>
  <si>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</si>
  <si>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1681582887</t>
  </si>
  <si>
    <t>https://podminky.urs.cz/item/CS_URS_2024_01/113202111</t>
  </si>
  <si>
    <t>Kolem asfaltu</t>
  </si>
  <si>
    <t>2,15</t>
  </si>
  <si>
    <t>Kolem schodiště</t>
  </si>
  <si>
    <t>4,5</t>
  </si>
  <si>
    <t>5</t>
  </si>
  <si>
    <t>122251101</t>
  </si>
  <si>
    <t>Odkopávky a prokopávky nezapažené strojně v hornině třídy těžitelnosti I skupiny 3 do 20 m3</t>
  </si>
  <si>
    <t>m3</t>
  </si>
  <si>
    <t>1558783460</t>
  </si>
  <si>
    <t>https://podminky.urs.cz/item/CS_URS_2024_01/122251101</t>
  </si>
  <si>
    <t>Pod asfaltovou plochu a rampu</t>
  </si>
  <si>
    <t>(13,8*3,5)*0,31</t>
  </si>
  <si>
    <t>(4,5*1,15)*0,31</t>
  </si>
  <si>
    <t>6</t>
  </si>
  <si>
    <t>132251252</t>
  </si>
  <si>
    <t>Hloubení nezapažených rýh šířky přes 800 do 2 000 mm strojně s urovnáním dna do předepsaného profilu a spádu v hornině třídy těžitelnosti I skupiny 3 přes 20 do 50 m3</t>
  </si>
  <si>
    <t>743775670</t>
  </si>
  <si>
    <t>https://podminky.urs.cz/item/CS_URS_2024_01/132251252</t>
  </si>
  <si>
    <t>Odhalení energokanálu - odhad</t>
  </si>
  <si>
    <t>14*1,5*1</t>
  </si>
  <si>
    <t>7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</si>
  <si>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</si>
  <si>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</si>
  <si>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805328290</t>
  </si>
  <si>
    <t>https://podminky.urs.cz/item/CS_URS_2024_01/162751114</t>
  </si>
  <si>
    <t>8</t>
  </si>
  <si>
    <t>167151101</t>
  </si>
  <si>
    <t>Nakládání, skládání a překládání neulehlého výkopku nebo sypaniny strojně nakládání, množství do 100 m3, z horniny třídy těžitelnosti I, skupiny 1 až 3</t>
  </si>
  <si>
    <t>1086039737</t>
  </si>
  <si>
    <t>https://podminky.urs.cz/item/CS_URS_2024_01/167151101</t>
  </si>
  <si>
    <t>9</t>
  </si>
  <si>
    <t>171251201</t>
  </si>
  <si>
    <t>Uložení sypaniny na skládky nebo meziskládky bez hutnění s upravením uložené sypaniny do předepsaného tvaru</t>
  </si>
  <si>
    <t>-916997307</t>
  </si>
  <si>
    <t>https://podminky.urs.cz/item/CS_URS_2024_01/171251201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</si>
  <si>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</si>
  <si>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</si>
  <si>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</si>
  <si>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</si>
  <si>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-734963789</t>
  </si>
  <si>
    <t>https://podminky.urs.cz/item/CS_URS_2024_01/171201221</t>
  </si>
  <si>
    <t>16,577*1,8</t>
  </si>
  <si>
    <t>11</t>
  </si>
  <si>
    <t>174151101</t>
  </si>
  <si>
    <t>Zásyp sypaninou z jakékoliv horniny strojně s uložením výkopku ve vrstvách se zhutněním jam, šachet, rýh nebo kolem objektů v těchto vykopávkách</t>
  </si>
  <si>
    <t>-1665805163</t>
  </si>
  <si>
    <t>https://podminky.urs.cz/item/CS_URS_2024_01/174151101</t>
  </si>
  <si>
    <t>Zásyp energokanálu - odhad</t>
  </si>
  <si>
    <t>181951112</t>
  </si>
  <si>
    <t>Úprava pláně vyrovnáním výškových rozdílů strojně v hornině třídy těžitelnosti I, skupiny 1 až 3 se zhutněním</t>
  </si>
  <si>
    <t>688132563</t>
  </si>
  <si>
    <t>https://podminky.urs.cz/item/CS_URS_2024_01/181951112</t>
  </si>
  <si>
    <t>13,8*3,5</t>
  </si>
  <si>
    <t>4,5*1,15</t>
  </si>
  <si>
    <t>Vodorovné konstrukce</t>
  </si>
  <si>
    <t>13</t>
  </si>
  <si>
    <t>004-x1</t>
  </si>
  <si>
    <t xml:space="preserve">D+M+PH Oprava stávajících betonových schodů mezi stávající a novou živičnou plochou </t>
  </si>
  <si>
    <t>soubor</t>
  </si>
  <si>
    <t>773247704</t>
  </si>
  <si>
    <t>14</t>
  </si>
  <si>
    <t>004-x2</t>
  </si>
  <si>
    <t>D+M+PH Nový mezischod do budovy (vytvoření druhého schodu)</t>
  </si>
  <si>
    <t>kus</t>
  </si>
  <si>
    <t>1987165303</t>
  </si>
  <si>
    <t>15</t>
  </si>
  <si>
    <t>004-x3</t>
  </si>
  <si>
    <t>Demontáž stropních desek energokanálu pro zpětné použití</t>
  </si>
  <si>
    <t>-1036467099</t>
  </si>
  <si>
    <t>16</t>
  </si>
  <si>
    <t>004-x4</t>
  </si>
  <si>
    <t>Zpětná montáž stropních desek energokanálu</t>
  </si>
  <si>
    <t>2100557501</t>
  </si>
  <si>
    <t>Komunikace pozemní</t>
  </si>
  <si>
    <t>17</t>
  </si>
  <si>
    <t>564271011</t>
  </si>
  <si>
    <t>Podklad nebo podsyp ze štěrkopísku ŠP s rozprostřením, vlhčením a zhutněním plochy jednotlivě do 100 m2, po zhutnění tl. 250 mm</t>
  </si>
  <si>
    <t>-451810422</t>
  </si>
  <si>
    <t>https://podminky.urs.cz/item/CS_URS_2024_01/564271011</t>
  </si>
  <si>
    <t>18</t>
  </si>
  <si>
    <t>573111115</t>
  </si>
  <si>
    <t>Postřik infiltrační PI z asfaltu silničního s posypem kamenivem, v množství 2,50 kg/m2</t>
  </si>
  <si>
    <t>1441765268</t>
  </si>
  <si>
    <t>https://podminky.urs.cz/item/CS_URS_2024_01/573111115</t>
  </si>
  <si>
    <t>Afaltová plocha a rampa</t>
  </si>
  <si>
    <t>19</t>
  </si>
  <si>
    <t>577154111</t>
  </si>
  <si>
    <t>Asfaltový beton vrstva obrusná ACO 11 (ABS) s rozprostřením a se zhutněním z nemodifikovaného asfaltu v pruhu šířky do 3 m tř. I (ACO 11+), po zhutnění tl. 60 mm</t>
  </si>
  <si>
    <t>172124075</t>
  </si>
  <si>
    <t>https://podminky.urs.cz/item/CS_URS_2024_01/577154111</t>
  </si>
  <si>
    <t>Ostatní konstrukce a práce, bourání</t>
  </si>
  <si>
    <t>20</t>
  </si>
  <si>
    <t>009-x1</t>
  </si>
  <si>
    <t>Demontáž folie proti prorůstání kořenů vč. likvidace (pod kamenným pohozem)</t>
  </si>
  <si>
    <t>-628129327</t>
  </si>
  <si>
    <t>919735112</t>
  </si>
  <si>
    <t>Řezání stávajícího živičného krytu nebo podkladu hloubky přes 50 do 100 mm</t>
  </si>
  <si>
    <t>518124691</t>
  </si>
  <si>
    <t>https://podminky.urs.cz/item/CS_URS_2024_01/919735112</t>
  </si>
  <si>
    <t>Mezi stávající asfaltovou plochou pod schody a novou rampou</t>
  </si>
  <si>
    <t>1,15</t>
  </si>
  <si>
    <t>22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</si>
  <si>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</si>
  <si>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</si>
  <si>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746958766</t>
  </si>
  <si>
    <t>https://podminky.urs.cz/item/CS_URS_2024_01/916231213</t>
  </si>
  <si>
    <t>14+4,5+4,5</t>
  </si>
  <si>
    <t>23</t>
  </si>
  <si>
    <t>M</t>
  </si>
  <si>
    <t>59217016</t>
  </si>
  <si>
    <t>obrubník betonový chodníkový 1000x80x250mm</t>
  </si>
  <si>
    <t>1631258415</t>
  </si>
  <si>
    <t>23*1,1 'Přepočtené koeficientem množství</t>
  </si>
  <si>
    <t>24</t>
  </si>
  <si>
    <t>919121112</t>
  </si>
  <si>
    <t>Utěsnění dilatačních spár zálivkou za studena v cementobetonovém nebo živičném krytu včetně adhezního nátěru s těsnicím profilem pod zálivkou, pro komůrky šířky 10 mm, hloubky 25 mm</t>
  </si>
  <si>
    <t>1347111594</t>
  </si>
  <si>
    <t>https://podminky.urs.cz/item/CS_URS_2024_01/919121112</t>
  </si>
  <si>
    <t>997</t>
  </si>
  <si>
    <t>Přesun sutě</t>
  </si>
  <si>
    <t>25</t>
  </si>
  <si>
    <t>997002611</t>
  </si>
  <si>
    <t>Nakládání suti a vybouraných hmot na dopravní prostředek pro vodorovné přemístění</t>
  </si>
  <si>
    <t>-1039755400</t>
  </si>
  <si>
    <t>https://podminky.urs.cz/item/CS_URS_2024_01/997002611</t>
  </si>
  <si>
    <t>26</t>
  </si>
  <si>
    <t>997013211</t>
  </si>
  <si>
    <t>Vnitrostaveništní doprava suti a vybouraných hmot vodorovně do 50 m s naložením ručně pro budovy a haly výšky do 6 m</t>
  </si>
  <si>
    <t>-545370763</t>
  </si>
  <si>
    <t>https://podminky.urs.cz/item/CS_URS_2024_01/997013211</t>
  </si>
  <si>
    <t>27</t>
  </si>
  <si>
    <t>997013501</t>
  </si>
  <si>
    <t>Odvoz suti a vybouraných hmot na skládku nebo meziskládku se složením, na vzdálenost do 1 km</t>
  </si>
  <si>
    <t>1741108063</t>
  </si>
  <si>
    <t>https://podminky.urs.cz/item/CS_URS_2024_01/997013501</t>
  </si>
  <si>
    <t>28</t>
  </si>
  <si>
    <t>997013509</t>
  </si>
  <si>
    <t>Odvoz suti a vybouraných hmot na skládku nebo meziskládku se složením, na vzdálenost Příplatek k ceně za každý další započatý 1 km přes 1 km</t>
  </si>
  <si>
    <t>302427114</t>
  </si>
  <si>
    <t>https://podminky.urs.cz/item/CS_URS_2024_01/997013509</t>
  </si>
  <si>
    <t>16,833*6</t>
  </si>
  <si>
    <t>29</t>
  </si>
  <si>
    <t>997013601</t>
  </si>
  <si>
    <t>Poplatek za uložení stavebního odpadu na skládce (skládkovné) z prostého betonu zatříděného do Katalogu odpadů pod kódem 17 01 01</t>
  </si>
  <si>
    <t>-1964748246</t>
  </si>
  <si>
    <t>https://podminky.urs.cz/item/CS_URS_2024_01/997013601</t>
  </si>
  <si>
    <t>30</t>
  </si>
  <si>
    <t>997013602</t>
  </si>
  <si>
    <t>Poplatek za uložení stavebního odpadu na skládce (skládkovné) z armovaného betonu zatříděného do Katalogu odpadů pod kódem 17 01 01</t>
  </si>
  <si>
    <t>156526796</t>
  </si>
  <si>
    <t>https://podminky.urs.cz/item/CS_URS_2024_01/997013602</t>
  </si>
  <si>
    <t>31</t>
  </si>
  <si>
    <t>997013631</t>
  </si>
  <si>
    <t>Poplatek za uložení stavebního odpadu na skládce (skládkovné) směsného stavebního a demoličního zatříděného do Katalogu odpadů pod kódem 17 09 04</t>
  </si>
  <si>
    <t>2064114238</t>
  </si>
  <si>
    <t>https://podminky.urs.cz/item/CS_URS_2024_01/997013631</t>
  </si>
  <si>
    <t>16,833-1,363-7,498-0,776-4,438</t>
  </si>
  <si>
    <t>32</t>
  </si>
  <si>
    <t>997013645</t>
  </si>
  <si>
    <t>Poplatek za uložení stavebního odpadu na skládce (skládkovné) asfaltového bez obsahu dehtu zatříděného do Katalogu odpadů pod kódem 17 03 02</t>
  </si>
  <si>
    <t>1657145238</t>
  </si>
  <si>
    <t>https://podminky.urs.cz/item/CS_URS_2024_01/997013645</t>
  </si>
  <si>
    <t>33</t>
  </si>
  <si>
    <t>997013655</t>
  </si>
  <si>
    <t>-1974125358</t>
  </si>
  <si>
    <t>https://podminky.urs.cz/item/CS_URS_2024_01/997013655</t>
  </si>
  <si>
    <t>998</t>
  </si>
  <si>
    <t>Přesun hmot</t>
  </si>
  <si>
    <t>34</t>
  </si>
  <si>
    <t>998225111</t>
  </si>
  <si>
    <t>Přesun hmot pro komunikace s krytem z kameniva, monolitickým betonovým nebo živičným dopravní vzdálenost do 200 m jakékoliv délky objektu</t>
  </si>
  <si>
    <t>945518518</t>
  </si>
  <si>
    <t>https://podminky.urs.cz/item/CS_URS_2024_01/998225111</t>
  </si>
  <si>
    <t>PSV</t>
  </si>
  <si>
    <t>Práce a dodávky PSV</t>
  </si>
  <si>
    <t>713</t>
  </si>
  <si>
    <t>Izolace tepelné</t>
  </si>
  <si>
    <t>35</t>
  </si>
  <si>
    <t>713410833</t>
  </si>
  <si>
    <t>Odstranění tepelné izolace potrubí a ohybů pásy nebo rohožemi s povrchovou úpravou hliníkovou fólií připevněnými ocelovým drátem potrubí, tloušťka izolace přes 50 mm</t>
  </si>
  <si>
    <t>1272951553</t>
  </si>
  <si>
    <t>https://podminky.urs.cz/item/CS_URS_2024_01/713410833</t>
  </si>
  <si>
    <t>36</t>
  </si>
  <si>
    <t>713463211</t>
  </si>
  <si>
    <t>Montáž izolace tepelné potrubí a ohybů tvarovkami nebo deskami potrubními pouzdry s povrchovou úpravou hliníkovou fólií (izolační materiál ve specifikaci) přelepenými samolepící hliníkovou páskou potrubí jednovrstvá D do 50 mm</t>
  </si>
  <si>
    <t>-656438307</t>
  </si>
  <si>
    <t>https://podminky.urs.cz/item/CS_URS_2024_01/713463211</t>
  </si>
  <si>
    <t>37</t>
  </si>
  <si>
    <t>63154026</t>
  </si>
  <si>
    <t>pouzdro izolační potrubní z minerální vlny s Al fólií max. 250/100°C 42/60mm</t>
  </si>
  <si>
    <t>-2136360723</t>
  </si>
  <si>
    <t>90*1,1 'Přepočtené koeficientem množství</t>
  </si>
  <si>
    <t>38</t>
  </si>
  <si>
    <t>713463212</t>
  </si>
  <si>
    <t>Montáž izolace tepelné potrubí a ohybů tvarovkami nebo deskami potrubními pouzdry s povrchovou úpravou hliníkovou fólií (izolační materiál ve specifikaci) přelepenými samolepící hliníkovou páskou potrubí jednovrstvá D přes 50 do 100 mm</t>
  </si>
  <si>
    <t>662724359</t>
  </si>
  <si>
    <t>https://podminky.urs.cz/item/CS_URS_2024_01/713463212</t>
  </si>
  <si>
    <t>39</t>
  </si>
  <si>
    <t>63154030</t>
  </si>
  <si>
    <t>pouzdro izolační potrubní z minerální vlny s Al fólií max. 250/100°C 64/60mm</t>
  </si>
  <si>
    <t>160965541</t>
  </si>
  <si>
    <t>40</t>
  </si>
  <si>
    <t>998713311</t>
  </si>
  <si>
    <t>Přesun hmot pro izolace tepelné stanovený procentní sazbou (%) z ceny vodorovná dopravní vzdálenost do 50 m ruční (bez užití mechanizace) v objektech výšky do 6 m</t>
  </si>
  <si>
    <t>%</t>
  </si>
  <si>
    <t>-554404481</t>
  </si>
  <si>
    <t>https://podminky.urs.cz/item/CS_URS_2024_01/998713311</t>
  </si>
  <si>
    <t>722</t>
  </si>
  <si>
    <t>Zdravotechnika - vnitřní vodovod</t>
  </si>
  <si>
    <t>41</t>
  </si>
  <si>
    <t>722-x1</t>
  </si>
  <si>
    <t>Uzavření a vypuštění potrubí</t>
  </si>
  <si>
    <t>1472659026</t>
  </si>
  <si>
    <t>42</t>
  </si>
  <si>
    <t>722130803</t>
  </si>
  <si>
    <t>Demontáž potrubí z ocelových trubek pozinkovaných závitových přes 40 do DN 50</t>
  </si>
  <si>
    <t>-1684058054</t>
  </si>
  <si>
    <t>https://podminky.urs.cz/item/CS_URS_2024_01/722130803</t>
  </si>
  <si>
    <t>43</t>
  </si>
  <si>
    <t>722130804</t>
  </si>
  <si>
    <t>Demontáž potrubí z ocelových trubek pozinkovaných závitových DN 65</t>
  </si>
  <si>
    <t>238098237</t>
  </si>
  <si>
    <t>https://podminky.urs.cz/item/CS_URS_2024_01/722130804</t>
  </si>
  <si>
    <t>44</t>
  </si>
  <si>
    <t>722-x2</t>
  </si>
  <si>
    <t>Napojování nového potrubí na stávající</t>
  </si>
  <si>
    <t>1613709849</t>
  </si>
  <si>
    <t>45</t>
  </si>
  <si>
    <t>722174025</t>
  </si>
  <si>
    <t>Potrubí z plastových trubek z polypropylenu PPR svařovaných polyfúzně PN 20 (SDR 6) D 40 x 6,7</t>
  </si>
  <si>
    <t>831176773</t>
  </si>
  <si>
    <t>https://podminky.urs.cz/item/CS_URS_2024_01/722174025</t>
  </si>
  <si>
    <t>46</t>
  </si>
  <si>
    <t>722174026/R</t>
  </si>
  <si>
    <t>Potrubí z plastových trubek z polypropylenu PPR svařovaných polyfúzně PN 20 (SDR 6) D 63 x 10,5</t>
  </si>
  <si>
    <t>694298530</t>
  </si>
  <si>
    <t>47</t>
  </si>
  <si>
    <t>722-x3</t>
  </si>
  <si>
    <t>Příplatek za práci ve stísněném prostoru</t>
  </si>
  <si>
    <t>-2104078735</t>
  </si>
  <si>
    <t>48</t>
  </si>
  <si>
    <t>722290234</t>
  </si>
  <si>
    <t>Zkoušky, proplach a desinfekce vodovodního potrubí proplach a desinfekce vodovodního potrubí do DN 80</t>
  </si>
  <si>
    <t>-1976500044</t>
  </si>
  <si>
    <t>https://podminky.urs.cz/item/CS_URS_2024_01/722290234</t>
  </si>
  <si>
    <t>49</t>
  </si>
  <si>
    <t>722290246</t>
  </si>
  <si>
    <t>Zkoušky, proplach a desinfekce vodovodního potrubí zkoušky těsnosti vodovodního potrubí plastového do DN 40</t>
  </si>
  <si>
    <t>1806753894</t>
  </si>
  <si>
    <t>https://podminky.urs.cz/item/CS_URS_2024_01/722290246</t>
  </si>
  <si>
    <t>50</t>
  </si>
  <si>
    <t>722290249</t>
  </si>
  <si>
    <t>Zkoušky, proplach a desinfekce vodovodního potrubí zkoušky těsnosti vodovodního potrubí plastového přes DN 40 do DN 90</t>
  </si>
  <si>
    <t>56769098</t>
  </si>
  <si>
    <t>https://podminky.urs.cz/item/CS_URS_2024_01/722290249</t>
  </si>
  <si>
    <t>51</t>
  </si>
  <si>
    <t>998722311</t>
  </si>
  <si>
    <t>Přesun hmot pro vnitřní vodovod stanovený procentní sazbou (%) z ceny vodorovná dopravní vzdálenost do 50 m ruční (bez užití mechanizace) v objektech výšky do 6 m</t>
  </si>
  <si>
    <t>585832463</t>
  </si>
  <si>
    <t>https://podminky.urs.cz/item/CS_URS_2024_01/998722311</t>
  </si>
  <si>
    <t>767</t>
  </si>
  <si>
    <t>Konstrukce zámečnické</t>
  </si>
  <si>
    <t>52</t>
  </si>
  <si>
    <t>767-x1</t>
  </si>
  <si>
    <t>Podstojkování kovové stříšky, demontáž sloupku, uschování, zpětná montáž po dokončení prací s případnou úpravou délky sloupku</t>
  </si>
  <si>
    <t>-2030347431</t>
  </si>
  <si>
    <t>53</t>
  </si>
  <si>
    <t>767-x2</t>
  </si>
  <si>
    <t>Demontáž kovové rohože, obroušení, uschování a zpětná montáž do nového asfaltu</t>
  </si>
  <si>
    <t>-987787844</t>
  </si>
  <si>
    <t>54</t>
  </si>
  <si>
    <t>767-x3</t>
  </si>
  <si>
    <t>Výroba, dodávka a montáž kovového zábradlí vč. betonových patek a Pz úprav - provedení dle ČSN - cena vč. zemních prací, likvidace výkopku, ukotvení, apod...)</t>
  </si>
  <si>
    <t>-508606792</t>
  </si>
  <si>
    <t>55</t>
  </si>
  <si>
    <t>998767311</t>
  </si>
  <si>
    <t>Přesun hmot pro zámečnické konstrukce stanovený procentní sazbou (%) z ceny vodorovná dopravní vzdálenost do 50 m ruční (bez užití mechanizace) v objektech výšky do 6 m</t>
  </si>
  <si>
    <t>901354522</t>
  </si>
  <si>
    <t>https://podminky.urs.cz/item/CS_URS_2024_01/998767311</t>
  </si>
  <si>
    <t>VRN</t>
  </si>
  <si>
    <t>Vedlejší rozpočtové náklady</t>
  </si>
  <si>
    <t>56</t>
  </si>
  <si>
    <t>VRN-x1</t>
  </si>
  <si>
    <t>1362607139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</si>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</sst>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21" TargetMode="External" /><Relationship Id="rId2" Type="http://schemas.openxmlformats.org/officeDocument/2006/relationships/hyperlink" Target="https://podminky.urs.cz/item/CS_URS_2024_01/113107136" TargetMode="External" /><Relationship Id="rId3" Type="http://schemas.openxmlformats.org/officeDocument/2006/relationships/hyperlink" Target="https://podminky.urs.cz/item/CS_URS_2024_01/113107142" TargetMode="External" /><Relationship Id="rId4" Type="http://schemas.openxmlformats.org/officeDocument/2006/relationships/hyperlink" Target="https://podminky.urs.cz/item/CS_URS_2024_01/113202111" TargetMode="External" /><Relationship Id="rId5" Type="http://schemas.openxmlformats.org/officeDocument/2006/relationships/hyperlink" Target="https://podminky.urs.cz/item/CS_URS_2024_01/122251101" TargetMode="External" /><Relationship Id="rId6" Type="http://schemas.openxmlformats.org/officeDocument/2006/relationships/hyperlink" Target="https://podminky.urs.cz/item/CS_URS_2024_01/132251252" TargetMode="External" /><Relationship Id="rId7" Type="http://schemas.openxmlformats.org/officeDocument/2006/relationships/hyperlink" Target="https://podminky.urs.cz/item/CS_URS_2024_01/162751114" TargetMode="External" /><Relationship Id="rId8" Type="http://schemas.openxmlformats.org/officeDocument/2006/relationships/hyperlink" Target="https://podminky.urs.cz/item/CS_URS_2024_01/167151101" TargetMode="External" /><Relationship Id="rId9" Type="http://schemas.openxmlformats.org/officeDocument/2006/relationships/hyperlink" Target="https://podminky.urs.cz/item/CS_URS_2024_01/171251201" TargetMode="External" /><Relationship Id="rId10" Type="http://schemas.openxmlformats.org/officeDocument/2006/relationships/hyperlink" Target="https://podminky.urs.cz/item/CS_URS_2024_01/171201221" TargetMode="External" /><Relationship Id="rId11" Type="http://schemas.openxmlformats.org/officeDocument/2006/relationships/hyperlink" Target="https://podminky.urs.cz/item/CS_URS_2024_01/174151101" TargetMode="External" /><Relationship Id="rId12" Type="http://schemas.openxmlformats.org/officeDocument/2006/relationships/hyperlink" Target="https://podminky.urs.cz/item/CS_URS_2024_01/181951112" TargetMode="External" /><Relationship Id="rId13" Type="http://schemas.openxmlformats.org/officeDocument/2006/relationships/hyperlink" Target="https://podminky.urs.cz/item/CS_URS_2024_01/564271011" TargetMode="External" /><Relationship Id="rId14" Type="http://schemas.openxmlformats.org/officeDocument/2006/relationships/hyperlink" Target="https://podminky.urs.cz/item/CS_URS_2024_01/573111115" TargetMode="External" /><Relationship Id="rId15" Type="http://schemas.openxmlformats.org/officeDocument/2006/relationships/hyperlink" Target="https://podminky.urs.cz/item/CS_URS_2024_01/577154111" TargetMode="External" /><Relationship Id="rId16" Type="http://schemas.openxmlformats.org/officeDocument/2006/relationships/hyperlink" Target="https://podminky.urs.cz/item/CS_URS_2024_01/919735112" TargetMode="External" /><Relationship Id="rId17" Type="http://schemas.openxmlformats.org/officeDocument/2006/relationships/hyperlink" Target="https://podminky.urs.cz/item/CS_URS_2024_01/916231213" TargetMode="External" /><Relationship Id="rId18" Type="http://schemas.openxmlformats.org/officeDocument/2006/relationships/hyperlink" Target="https://podminky.urs.cz/item/CS_URS_2024_01/919121112" TargetMode="External" /><Relationship Id="rId19" Type="http://schemas.openxmlformats.org/officeDocument/2006/relationships/hyperlink" Target="https://podminky.urs.cz/item/CS_URS_2024_01/997002611" TargetMode="External" /><Relationship Id="rId20" Type="http://schemas.openxmlformats.org/officeDocument/2006/relationships/hyperlink" Target="https://podminky.urs.cz/item/CS_URS_2024_01/997013211" TargetMode="External" /><Relationship Id="rId21" Type="http://schemas.openxmlformats.org/officeDocument/2006/relationships/hyperlink" Target="https://podminky.urs.cz/item/CS_URS_2024_01/997013501" TargetMode="External" /><Relationship Id="rId22" Type="http://schemas.openxmlformats.org/officeDocument/2006/relationships/hyperlink" Target="https://podminky.urs.cz/item/CS_URS_2024_01/997013509" TargetMode="External" /><Relationship Id="rId23" Type="http://schemas.openxmlformats.org/officeDocument/2006/relationships/hyperlink" Target="https://podminky.urs.cz/item/CS_URS_2024_01/997013601" TargetMode="External" /><Relationship Id="rId24" Type="http://schemas.openxmlformats.org/officeDocument/2006/relationships/hyperlink" Target="https://podminky.urs.cz/item/CS_URS_2024_01/997013602" TargetMode="External" /><Relationship Id="rId25" Type="http://schemas.openxmlformats.org/officeDocument/2006/relationships/hyperlink" Target="https://podminky.urs.cz/item/CS_URS_2024_01/997013631" TargetMode="External" /><Relationship Id="rId26" Type="http://schemas.openxmlformats.org/officeDocument/2006/relationships/hyperlink" Target="https://podminky.urs.cz/item/CS_URS_2024_01/997013645" TargetMode="External" /><Relationship Id="rId27" Type="http://schemas.openxmlformats.org/officeDocument/2006/relationships/hyperlink" Target="https://podminky.urs.cz/item/CS_URS_2024_01/997013655" TargetMode="External" /><Relationship Id="rId28" Type="http://schemas.openxmlformats.org/officeDocument/2006/relationships/hyperlink" Target="https://podminky.urs.cz/item/CS_URS_2024_01/998225111" TargetMode="External" /><Relationship Id="rId29" Type="http://schemas.openxmlformats.org/officeDocument/2006/relationships/hyperlink" Target="https://podminky.urs.cz/item/CS_URS_2024_01/713410833" TargetMode="External" /><Relationship Id="rId30" Type="http://schemas.openxmlformats.org/officeDocument/2006/relationships/hyperlink" Target="https://podminky.urs.cz/item/CS_URS_2024_01/713463211" TargetMode="External" /><Relationship Id="rId31" Type="http://schemas.openxmlformats.org/officeDocument/2006/relationships/hyperlink" Target="https://podminky.urs.cz/item/CS_URS_2024_01/713463212" TargetMode="External" /><Relationship Id="rId32" Type="http://schemas.openxmlformats.org/officeDocument/2006/relationships/hyperlink" Target="https://podminky.urs.cz/item/CS_URS_2024_01/998713311" TargetMode="External" /><Relationship Id="rId33" Type="http://schemas.openxmlformats.org/officeDocument/2006/relationships/hyperlink" Target="https://podminky.urs.cz/item/CS_URS_2024_01/722130803" TargetMode="External" /><Relationship Id="rId34" Type="http://schemas.openxmlformats.org/officeDocument/2006/relationships/hyperlink" Target="https://podminky.urs.cz/item/CS_URS_2024_01/722130804" TargetMode="External" /><Relationship Id="rId35" Type="http://schemas.openxmlformats.org/officeDocument/2006/relationships/hyperlink" Target="https://podminky.urs.cz/item/CS_URS_2024_01/722174025" TargetMode="External" /><Relationship Id="rId36" Type="http://schemas.openxmlformats.org/officeDocument/2006/relationships/hyperlink" Target="https://podminky.urs.cz/item/CS_URS_2024_01/722290234" TargetMode="External" /><Relationship Id="rId37" Type="http://schemas.openxmlformats.org/officeDocument/2006/relationships/hyperlink" Target="https://podminky.urs.cz/item/CS_URS_2024_01/722290246" TargetMode="External" /><Relationship Id="rId38" Type="http://schemas.openxmlformats.org/officeDocument/2006/relationships/hyperlink" Target="https://podminky.urs.cz/item/CS_URS_2024_01/722290249" TargetMode="External" /><Relationship Id="rId39" Type="http://schemas.openxmlformats.org/officeDocument/2006/relationships/hyperlink" Target="https://podminky.urs.cz/item/CS_URS_2024_01/998722311" TargetMode="External" /><Relationship Id="rId40" Type="http://schemas.openxmlformats.org/officeDocument/2006/relationships/hyperlink" Target="https://podminky.urs.cz/item/CS_URS_2024_01/998767311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MŠ Vítězná - oprava ležatých rozvodů vodovodu a úpravy zahrady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Vítězná 725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21. 2. 2024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24.7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MŠ Vítězná - oprava 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MŠ Vítězná - oprava ...'!P85</f>
        <v>0</v>
      </c>
      <c r="AV55" s="121">
        <f>'00 - MŠ Vítězná - oprava ...'!J31</f>
        <v>0</v>
      </c>
      <c r="AW55" s="121">
        <f>'00 - MŠ Vítězná - oprava ...'!J32</f>
        <v>0</v>
      </c>
      <c r="AX55" s="121">
        <f>'00 - MŠ Vítězná - oprava ...'!J33</f>
        <v>0</v>
      </c>
      <c r="AY55" s="121">
        <f>'00 - MŠ Vítězná - oprava ...'!J34</f>
        <v>0</v>
      </c>
      <c r="AZ55" s="121">
        <f>'00 - MŠ Vítězná - oprava ...'!F31</f>
        <v>0</v>
      </c>
      <c r="BA55" s="121">
        <f>'00 - MŠ Vítězná - oprava ...'!F32</f>
        <v>0</v>
      </c>
      <c r="BB55" s="121">
        <f>'00 - MŠ Vítězná - oprava ...'!F33</f>
        <v>0</v>
      </c>
      <c r="BC55" s="121">
        <f>'00 - MŠ Vítězná - oprava ...'!F34</f>
        <v>0</v>
      </c>
      <c r="BD55" s="123">
        <f>'00 - MŠ Vítězná - oprava 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MŠ Vítězná - oprav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pans="2:46" s="1" customFormat="1" ht="24.95" customHeight="1">
      <c r="B4" s="22"/>
      <c r="D4" s="127" t="s">
        <v>80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21. 2. 2024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">
        <v>19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35</v>
      </c>
      <c r="F22" s="40"/>
      <c r="G22" s="40"/>
      <c r="H22" s="40"/>
      <c r="I22" s="129" t="s">
        <v>28</v>
      </c>
      <c r="J22" s="132" t="s">
        <v>19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ROUND(J85,2)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ROUND((SUM(BE85:BE234)),2)</f>
        <v>0</v>
      </c>
      <c r="G31" s="40"/>
      <c r="H31" s="40"/>
      <c r="I31" s="144">
        <v>0.21</v>
      </c>
      <c r="J31" s="143">
        <f>ROUND(((SUM(BE85:BE234))*I31),2)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ROUND((SUM(BF85:BF234)),2)</f>
        <v>0</v>
      </c>
      <c r="G32" s="40"/>
      <c r="H32" s="40"/>
      <c r="I32" s="144">
        <v>0.12</v>
      </c>
      <c r="J32" s="143">
        <f>ROUND(((SUM(BF85:BF234))*I32),2)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ROUND((SUM(BG85:BG234)),2)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ROUND((SUM(BH85:BH234)),2)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ROUND((SUM(BI85:BI234)),2)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MŠ Vítězná - oprava ležatých rozvodů vodovodu a úpravy zahrady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Sokolov, Vítězná 725</v>
      </c>
      <c r="G48" s="42"/>
      <c r="H48" s="42"/>
      <c r="I48" s="34" t="s">
        <v>23</v>
      </c>
      <c r="J48" s="74" t="str">
        <f>IF(J10="","",J10)</f>
        <v>21. 2. 2024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Sokolov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>Michal Kubelka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J85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pans="1:31" s="9" customFormat="1" ht="24.95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J86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J87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J137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J142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89</v>
      </c>
      <c r="E60" s="169"/>
      <c r="F60" s="169"/>
      <c r="G60" s="169"/>
      <c r="H60" s="169"/>
      <c r="I60" s="169"/>
      <c r="J60" s="170">
        <f>J157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6"/>
      <c r="C61" s="167"/>
      <c r="D61" s="168" t="s">
        <v>90</v>
      </c>
      <c r="E61" s="169"/>
      <c r="F61" s="169"/>
      <c r="G61" s="169"/>
      <c r="H61" s="169"/>
      <c r="I61" s="169"/>
      <c r="J61" s="170">
        <f>J170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6"/>
      <c r="C62" s="167"/>
      <c r="D62" s="168" t="s">
        <v>91</v>
      </c>
      <c r="E62" s="169"/>
      <c r="F62" s="169"/>
      <c r="G62" s="169"/>
      <c r="H62" s="169"/>
      <c r="I62" s="169"/>
      <c r="J62" s="170">
        <f>J191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0"/>
      <c r="C63" s="161"/>
      <c r="D63" s="162" t="s">
        <v>92</v>
      </c>
      <c r="E63" s="163"/>
      <c r="F63" s="163"/>
      <c r="G63" s="163"/>
      <c r="H63" s="163"/>
      <c r="I63" s="163"/>
      <c r="J63" s="164">
        <f>J194</f>
        <v>0</v>
      </c>
      <c r="K63" s="161"/>
      <c r="L63" s="16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6"/>
      <c r="C64" s="167"/>
      <c r="D64" s="168" t="s">
        <v>93</v>
      </c>
      <c r="E64" s="169"/>
      <c r="F64" s="169"/>
      <c r="G64" s="169"/>
      <c r="H64" s="169"/>
      <c r="I64" s="169"/>
      <c r="J64" s="170">
        <f>J195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94</v>
      </c>
      <c r="E65" s="169"/>
      <c r="F65" s="169"/>
      <c r="G65" s="169"/>
      <c r="H65" s="169"/>
      <c r="I65" s="169"/>
      <c r="J65" s="170">
        <f>J208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95</v>
      </c>
      <c r="E66" s="169"/>
      <c r="F66" s="169"/>
      <c r="G66" s="169"/>
      <c r="H66" s="169"/>
      <c r="I66" s="169"/>
      <c r="J66" s="170">
        <f>J227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0"/>
      <c r="C67" s="161"/>
      <c r="D67" s="162" t="s">
        <v>96</v>
      </c>
      <c r="E67" s="163"/>
      <c r="F67" s="163"/>
      <c r="G67" s="163"/>
      <c r="H67" s="163"/>
      <c r="I67" s="163"/>
      <c r="J67" s="164">
        <f>J233</f>
        <v>0</v>
      </c>
      <c r="K67" s="161"/>
      <c r="L67" s="16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97</v>
      </c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E7</f>
        <v>MŠ Vítězná - oprava ležatých rozvodů vodovodu a úpravy zahrady</v>
      </c>
      <c r="F77" s="42"/>
      <c r="G77" s="42"/>
      <c r="H77" s="42"/>
      <c r="I77" s="42"/>
      <c r="J77" s="42"/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F10</f>
        <v>Sokolov, Vítězná 725</v>
      </c>
      <c r="G79" s="42"/>
      <c r="H79" s="42"/>
      <c r="I79" s="34" t="s">
        <v>23</v>
      </c>
      <c r="J79" s="74" t="str">
        <f>IF(J10="","",J10)</f>
        <v>21. 2. 2024</v>
      </c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E13</f>
        <v>Město Sokolov</v>
      </c>
      <c r="G81" s="42"/>
      <c r="H81" s="42"/>
      <c r="I81" s="34" t="s">
        <v>31</v>
      </c>
      <c r="J81" s="38" t="str">
        <f>E19</f>
        <v xml:space="preserve"> </v>
      </c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IF(E16="","",E16)</f>
        <v>Vyplň údaj</v>
      </c>
      <c r="G82" s="42"/>
      <c r="H82" s="42"/>
      <c r="I82" s="34" t="s">
        <v>34</v>
      </c>
      <c r="J82" s="38" t="str">
        <f>E22</f>
        <v>Michal Kubelka</v>
      </c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2"/>
      <c r="B84" s="173"/>
      <c r="C84" s="174" t="s">
        <v>98</v>
      </c>
      <c r="D84" s="175" t="s">
        <v>57</v>
      </c>
      <c r="E84" s="175" t="s">
        <v>53</v>
      </c>
      <c r="F84" s="175" t="s">
        <v>54</v>
      </c>
      <c r="G84" s="175" t="s">
        <v>99</v>
      </c>
      <c r="H84" s="175" t="s">
        <v>100</v>
      </c>
      <c r="I84" s="175" t="s">
        <v>101</v>
      </c>
      <c r="J84" s="175" t="s">
        <v>83</v>
      </c>
      <c r="K84" s="176" t="s">
        <v>102</v>
      </c>
      <c r="L84" s="177"/>
      <c r="M84" s="94" t="s">
        <v>19</v>
      </c>
      <c r="N84" s="95" t="s">
        <v>42</v>
      </c>
      <c r="O84" s="95" t="s">
        <v>103</v>
      </c>
      <c r="P84" s="95" t="s">
        <v>104</v>
      </c>
      <c r="Q84" s="95" t="s">
        <v>105</v>
      </c>
      <c r="R84" s="95" t="s">
        <v>106</v>
      </c>
      <c r="S84" s="95" t="s">
        <v>107</v>
      </c>
      <c r="T84" s="96" t="s">
        <v>108</v>
      </c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</row>
    <row r="85" spans="1:63" s="2" customFormat="1" ht="22.8" customHeight="1">
      <c r="A85" s="40"/>
      <c r="B85" s="41"/>
      <c r="C85" s="101" t="s">
        <v>109</v>
      </c>
      <c r="D85" s="42"/>
      <c r="E85" s="42"/>
      <c r="F85" s="42"/>
      <c r="G85" s="42"/>
      <c r="H85" s="42"/>
      <c r="I85" s="42"/>
      <c r="J85" s="178">
        <f>BK85</f>
        <v>0</v>
      </c>
      <c r="K85" s="42"/>
      <c r="L85" s="46"/>
      <c r="M85" s="97"/>
      <c r="N85" s="179"/>
      <c r="O85" s="98"/>
      <c r="P85" s="180">
        <f>P86+P194+P233</f>
        <v>0</v>
      </c>
      <c r="Q85" s="98"/>
      <c r="R85" s="180">
        <f>R86+R194+R233</f>
        <v>4.9875165</v>
      </c>
      <c r="S85" s="98"/>
      <c r="T85" s="181">
        <f>T86+T194+T233</f>
        <v>16.83325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84</v>
      </c>
      <c r="BK85" s="182">
        <f>BK86+BK194+BK233</f>
        <v>0</v>
      </c>
    </row>
    <row r="86" spans="1:63" s="12" customFormat="1" ht="25.9" customHeight="1">
      <c r="A86" s="12"/>
      <c r="B86" s="183"/>
      <c r="C86" s="184"/>
      <c r="D86" s="185" t="s">
        <v>71</v>
      </c>
      <c r="E86" s="186" t="s">
        <v>110</v>
      </c>
      <c r="F86" s="186" t="s">
        <v>111</v>
      </c>
      <c r="G86" s="184"/>
      <c r="H86" s="184"/>
      <c r="I86" s="187"/>
      <c r="J86" s="188">
        <f>BK86</f>
        <v>0</v>
      </c>
      <c r="K86" s="184"/>
      <c r="L86" s="189"/>
      <c r="M86" s="190"/>
      <c r="N86" s="191"/>
      <c r="O86" s="191"/>
      <c r="P86" s="192">
        <f>P87+P137+P142+P157+P170+P191</f>
        <v>0</v>
      </c>
      <c r="Q86" s="191"/>
      <c r="R86" s="192">
        <f>R87+R137+R142+R157+R170+R191</f>
        <v>4.1171265</v>
      </c>
      <c r="S86" s="191"/>
      <c r="T86" s="193">
        <f>T87+T137+T142+T157+T170+T191</f>
        <v>14.074750000000002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4" t="s">
        <v>77</v>
      </c>
      <c r="AT86" s="195" t="s">
        <v>71</v>
      </c>
      <c r="AU86" s="195" t="s">
        <v>72</v>
      </c>
      <c r="AY86" s="194" t="s">
        <v>112</v>
      </c>
      <c r="BK86" s="196">
        <f>BK87+BK137+BK142+BK157+BK170+BK191</f>
        <v>0</v>
      </c>
    </row>
    <row r="87" spans="1:63" s="12" customFormat="1" ht="22.8" customHeight="1">
      <c r="A87" s="12"/>
      <c r="B87" s="183"/>
      <c r="C87" s="184"/>
      <c r="D87" s="185" t="s">
        <v>71</v>
      </c>
      <c r="E87" s="197" t="s">
        <v>77</v>
      </c>
      <c r="F87" s="197" t="s">
        <v>113</v>
      </c>
      <c r="G87" s="184"/>
      <c r="H87" s="184"/>
      <c r="I87" s="187"/>
      <c r="J87" s="198">
        <f>BK87</f>
        <v>0</v>
      </c>
      <c r="K87" s="184"/>
      <c r="L87" s="189"/>
      <c r="M87" s="190"/>
      <c r="N87" s="191"/>
      <c r="O87" s="191"/>
      <c r="P87" s="192">
        <f>SUM(P88:P136)</f>
        <v>0</v>
      </c>
      <c r="Q87" s="191"/>
      <c r="R87" s="192">
        <f>SUM(R88:R136)</f>
        <v>0</v>
      </c>
      <c r="S87" s="191"/>
      <c r="T87" s="193">
        <f>SUM(T88:T136)</f>
        <v>14.074750000000002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4" t="s">
        <v>77</v>
      </c>
      <c r="AT87" s="195" t="s">
        <v>71</v>
      </c>
      <c r="AU87" s="195" t="s">
        <v>77</v>
      </c>
      <c r="AY87" s="194" t="s">
        <v>112</v>
      </c>
      <c r="BK87" s="196">
        <f>SUM(BK88:BK136)</f>
        <v>0</v>
      </c>
    </row>
    <row r="88" spans="1:65" s="2" customFormat="1" ht="33" customHeight="1">
      <c r="A88" s="40"/>
      <c r="B88" s="41"/>
      <c r="C88" s="199" t="s">
        <v>77</v>
      </c>
      <c r="D88" s="199" t="s">
        <v>114</v>
      </c>
      <c r="E88" s="200" t="s">
        <v>115</v>
      </c>
      <c r="F88" s="201" t="s">
        <v>116</v>
      </c>
      <c r="G88" s="202" t="s">
        <v>117</v>
      </c>
      <c r="H88" s="203">
        <v>26.105</v>
      </c>
      <c r="I88" s="204"/>
      <c r="J88" s="205">
        <f>ROUND(I88*H88,2)</f>
        <v>0</v>
      </c>
      <c r="K88" s="201" t="s">
        <v>118</v>
      </c>
      <c r="L88" s="46"/>
      <c r="M88" s="206" t="s">
        <v>19</v>
      </c>
      <c r="N88" s="207" t="s">
        <v>43</v>
      </c>
      <c r="O88" s="86"/>
      <c r="P88" s="208">
        <f>O88*H88</f>
        <v>0</v>
      </c>
      <c r="Q88" s="208">
        <v>0</v>
      </c>
      <c r="R88" s="208">
        <f>Q88*H88</f>
        <v>0</v>
      </c>
      <c r="S88" s="208">
        <v>0.17</v>
      </c>
      <c r="T88" s="209">
        <f>S88*H88</f>
        <v>4.43785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0" t="s">
        <v>119</v>
      </c>
      <c r="AT88" s="210" t="s">
        <v>114</v>
      </c>
      <c r="AU88" s="210" t="s">
        <v>79</v>
      </c>
      <c r="AY88" s="19" t="s">
        <v>112</v>
      </c>
      <c r="BE88" s="211">
        <f>IF(N88="základní",J88,0)</f>
        <v>0</v>
      </c>
      <c r="BF88" s="211">
        <f>IF(N88="snížená",J88,0)</f>
        <v>0</v>
      </c>
      <c r="BG88" s="211">
        <f>IF(N88="zákl. přenesená",J88,0)</f>
        <v>0</v>
      </c>
      <c r="BH88" s="211">
        <f>IF(N88="sníž. přenesená",J88,0)</f>
        <v>0</v>
      </c>
      <c r="BI88" s="211">
        <f>IF(N88="nulová",J88,0)</f>
        <v>0</v>
      </c>
      <c r="BJ88" s="19" t="s">
        <v>77</v>
      </c>
      <c r="BK88" s="211">
        <f>ROUND(I88*H88,2)</f>
        <v>0</v>
      </c>
      <c r="BL88" s="19" t="s">
        <v>119</v>
      </c>
      <c r="BM88" s="210" t="s">
        <v>120</v>
      </c>
    </row>
    <row r="89" spans="1:47" s="2" customFormat="1" ht="12">
      <c r="A89" s="40"/>
      <c r="B89" s="41"/>
      <c r="C89" s="42"/>
      <c r="D89" s="212" t="s">
        <v>121</v>
      </c>
      <c r="E89" s="42"/>
      <c r="F89" s="213" t="s">
        <v>122</v>
      </c>
      <c r="G89" s="42"/>
      <c r="H89" s="42"/>
      <c r="I89" s="214"/>
      <c r="J89" s="42"/>
      <c r="K89" s="42"/>
      <c r="L89" s="46"/>
      <c r="M89" s="215"/>
      <c r="N89" s="216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121</v>
      </c>
      <c r="AU89" s="19" t="s">
        <v>79</v>
      </c>
    </row>
    <row r="90" spans="1:51" s="13" customFormat="1" ht="12">
      <c r="A90" s="13"/>
      <c r="B90" s="217"/>
      <c r="C90" s="218"/>
      <c r="D90" s="219" t="s">
        <v>123</v>
      </c>
      <c r="E90" s="220" t="s">
        <v>19</v>
      </c>
      <c r="F90" s="221" t="s">
        <v>124</v>
      </c>
      <c r="G90" s="218"/>
      <c r="H90" s="220" t="s">
        <v>19</v>
      </c>
      <c r="I90" s="222"/>
      <c r="J90" s="218"/>
      <c r="K90" s="218"/>
      <c r="L90" s="223"/>
      <c r="M90" s="224"/>
      <c r="N90" s="225"/>
      <c r="O90" s="225"/>
      <c r="P90" s="225"/>
      <c r="Q90" s="225"/>
      <c r="R90" s="225"/>
      <c r="S90" s="225"/>
      <c r="T90" s="22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7" t="s">
        <v>123</v>
      </c>
      <c r="AU90" s="227" t="s">
        <v>79</v>
      </c>
      <c r="AV90" s="13" t="s">
        <v>77</v>
      </c>
      <c r="AW90" s="13" t="s">
        <v>33</v>
      </c>
      <c r="AX90" s="13" t="s">
        <v>72</v>
      </c>
      <c r="AY90" s="227" t="s">
        <v>112</v>
      </c>
    </row>
    <row r="91" spans="1:51" s="14" customFormat="1" ht="12">
      <c r="A91" s="14"/>
      <c r="B91" s="228"/>
      <c r="C91" s="229"/>
      <c r="D91" s="219" t="s">
        <v>123</v>
      </c>
      <c r="E91" s="230" t="s">
        <v>19</v>
      </c>
      <c r="F91" s="231" t="s">
        <v>125</v>
      </c>
      <c r="G91" s="229"/>
      <c r="H91" s="232">
        <v>26.105</v>
      </c>
      <c r="I91" s="233"/>
      <c r="J91" s="229"/>
      <c r="K91" s="229"/>
      <c r="L91" s="234"/>
      <c r="M91" s="235"/>
      <c r="N91" s="236"/>
      <c r="O91" s="236"/>
      <c r="P91" s="236"/>
      <c r="Q91" s="236"/>
      <c r="R91" s="236"/>
      <c r="S91" s="236"/>
      <c r="T91" s="237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8" t="s">
        <v>123</v>
      </c>
      <c r="AU91" s="238" t="s">
        <v>79</v>
      </c>
      <c r="AV91" s="14" t="s">
        <v>79</v>
      </c>
      <c r="AW91" s="14" t="s">
        <v>33</v>
      </c>
      <c r="AX91" s="14" t="s">
        <v>77</v>
      </c>
      <c r="AY91" s="238" t="s">
        <v>112</v>
      </c>
    </row>
    <row r="92" spans="1:65" s="2" customFormat="1" ht="33" customHeight="1">
      <c r="A92" s="40"/>
      <c r="B92" s="41"/>
      <c r="C92" s="199" t="s">
        <v>79</v>
      </c>
      <c r="D92" s="199" t="s">
        <v>114</v>
      </c>
      <c r="E92" s="200" t="s">
        <v>126</v>
      </c>
      <c r="F92" s="201" t="s">
        <v>127</v>
      </c>
      <c r="G92" s="202" t="s">
        <v>117</v>
      </c>
      <c r="H92" s="203">
        <v>22.721</v>
      </c>
      <c r="I92" s="204"/>
      <c r="J92" s="205">
        <f>ROUND(I92*H92,2)</f>
        <v>0</v>
      </c>
      <c r="K92" s="201" t="s">
        <v>118</v>
      </c>
      <c r="L92" s="46"/>
      <c r="M92" s="206" t="s">
        <v>19</v>
      </c>
      <c r="N92" s="207" t="s">
        <v>43</v>
      </c>
      <c r="O92" s="86"/>
      <c r="P92" s="208">
        <f>O92*H92</f>
        <v>0</v>
      </c>
      <c r="Q92" s="208">
        <v>0</v>
      </c>
      <c r="R92" s="208">
        <f>Q92*H92</f>
        <v>0</v>
      </c>
      <c r="S92" s="208">
        <v>0.33</v>
      </c>
      <c r="T92" s="209">
        <f>S92*H92</f>
        <v>7.49793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0" t="s">
        <v>119</v>
      </c>
      <c r="AT92" s="210" t="s">
        <v>114</v>
      </c>
      <c r="AU92" s="210" t="s">
        <v>79</v>
      </c>
      <c r="AY92" s="19" t="s">
        <v>112</v>
      </c>
      <c r="BE92" s="211">
        <f>IF(N92="základní",J92,0)</f>
        <v>0</v>
      </c>
      <c r="BF92" s="211">
        <f>IF(N92="snížená",J92,0)</f>
        <v>0</v>
      </c>
      <c r="BG92" s="211">
        <f>IF(N92="zákl. přenesená",J92,0)</f>
        <v>0</v>
      </c>
      <c r="BH92" s="211">
        <f>IF(N92="sníž. přenesená",J92,0)</f>
        <v>0</v>
      </c>
      <c r="BI92" s="211">
        <f>IF(N92="nulová",J92,0)</f>
        <v>0</v>
      </c>
      <c r="BJ92" s="19" t="s">
        <v>77</v>
      </c>
      <c r="BK92" s="211">
        <f>ROUND(I92*H92,2)</f>
        <v>0</v>
      </c>
      <c r="BL92" s="19" t="s">
        <v>119</v>
      </c>
      <c r="BM92" s="210" t="s">
        <v>128</v>
      </c>
    </row>
    <row r="93" spans="1:47" s="2" customFormat="1" ht="12">
      <c r="A93" s="40"/>
      <c r="B93" s="41"/>
      <c r="C93" s="42"/>
      <c r="D93" s="212" t="s">
        <v>121</v>
      </c>
      <c r="E93" s="42"/>
      <c r="F93" s="213" t="s">
        <v>129</v>
      </c>
      <c r="G93" s="42"/>
      <c r="H93" s="42"/>
      <c r="I93" s="214"/>
      <c r="J93" s="42"/>
      <c r="K93" s="42"/>
      <c r="L93" s="46"/>
      <c r="M93" s="215"/>
      <c r="N93" s="216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121</v>
      </c>
      <c r="AU93" s="19" t="s">
        <v>79</v>
      </c>
    </row>
    <row r="94" spans="1:51" s="13" customFormat="1" ht="12">
      <c r="A94" s="13"/>
      <c r="B94" s="217"/>
      <c r="C94" s="218"/>
      <c r="D94" s="219" t="s">
        <v>123</v>
      </c>
      <c r="E94" s="220" t="s">
        <v>19</v>
      </c>
      <c r="F94" s="221" t="s">
        <v>130</v>
      </c>
      <c r="G94" s="218"/>
      <c r="H94" s="220" t="s">
        <v>19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7" t="s">
        <v>123</v>
      </c>
      <c r="AU94" s="227" t="s">
        <v>79</v>
      </c>
      <c r="AV94" s="13" t="s">
        <v>77</v>
      </c>
      <c r="AW94" s="13" t="s">
        <v>33</v>
      </c>
      <c r="AX94" s="13" t="s">
        <v>72</v>
      </c>
      <c r="AY94" s="227" t="s">
        <v>112</v>
      </c>
    </row>
    <row r="95" spans="1:51" s="14" customFormat="1" ht="12">
      <c r="A95" s="14"/>
      <c r="B95" s="228"/>
      <c r="C95" s="229"/>
      <c r="D95" s="219" t="s">
        <v>123</v>
      </c>
      <c r="E95" s="230" t="s">
        <v>19</v>
      </c>
      <c r="F95" s="231" t="s">
        <v>131</v>
      </c>
      <c r="G95" s="229"/>
      <c r="H95" s="232">
        <v>16.9</v>
      </c>
      <c r="I95" s="233"/>
      <c r="J95" s="229"/>
      <c r="K95" s="229"/>
      <c r="L95" s="234"/>
      <c r="M95" s="235"/>
      <c r="N95" s="236"/>
      <c r="O95" s="236"/>
      <c r="P95" s="236"/>
      <c r="Q95" s="236"/>
      <c r="R95" s="236"/>
      <c r="S95" s="236"/>
      <c r="T95" s="23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38" t="s">
        <v>123</v>
      </c>
      <c r="AU95" s="238" t="s">
        <v>79</v>
      </c>
      <c r="AV95" s="14" t="s">
        <v>79</v>
      </c>
      <c r="AW95" s="14" t="s">
        <v>33</v>
      </c>
      <c r="AX95" s="14" t="s">
        <v>72</v>
      </c>
      <c r="AY95" s="238" t="s">
        <v>112</v>
      </c>
    </row>
    <row r="96" spans="1:51" s="14" customFormat="1" ht="12">
      <c r="A96" s="14"/>
      <c r="B96" s="228"/>
      <c r="C96" s="229"/>
      <c r="D96" s="219" t="s">
        <v>123</v>
      </c>
      <c r="E96" s="230" t="s">
        <v>19</v>
      </c>
      <c r="F96" s="231" t="s">
        <v>132</v>
      </c>
      <c r="G96" s="229"/>
      <c r="H96" s="232">
        <v>5.821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38" t="s">
        <v>123</v>
      </c>
      <c r="AU96" s="238" t="s">
        <v>79</v>
      </c>
      <c r="AV96" s="14" t="s">
        <v>79</v>
      </c>
      <c r="AW96" s="14" t="s">
        <v>33</v>
      </c>
      <c r="AX96" s="14" t="s">
        <v>72</v>
      </c>
      <c r="AY96" s="238" t="s">
        <v>112</v>
      </c>
    </row>
    <row r="97" spans="1:51" s="15" customFormat="1" ht="12">
      <c r="A97" s="15"/>
      <c r="B97" s="239"/>
      <c r="C97" s="240"/>
      <c r="D97" s="219" t="s">
        <v>123</v>
      </c>
      <c r="E97" s="241" t="s">
        <v>19</v>
      </c>
      <c r="F97" s="242" t="s">
        <v>133</v>
      </c>
      <c r="G97" s="240"/>
      <c r="H97" s="243">
        <v>22.720999999999997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49" t="s">
        <v>123</v>
      </c>
      <c r="AU97" s="249" t="s">
        <v>79</v>
      </c>
      <c r="AV97" s="15" t="s">
        <v>119</v>
      </c>
      <c r="AW97" s="15" t="s">
        <v>33</v>
      </c>
      <c r="AX97" s="15" t="s">
        <v>77</v>
      </c>
      <c r="AY97" s="249" t="s">
        <v>112</v>
      </c>
    </row>
    <row r="98" spans="1:65" s="2" customFormat="1" ht="24.15" customHeight="1">
      <c r="A98" s="40"/>
      <c r="B98" s="41"/>
      <c r="C98" s="199" t="s">
        <v>134</v>
      </c>
      <c r="D98" s="199" t="s">
        <v>114</v>
      </c>
      <c r="E98" s="200" t="s">
        <v>135</v>
      </c>
      <c r="F98" s="201" t="s">
        <v>136</v>
      </c>
      <c r="G98" s="202" t="s">
        <v>117</v>
      </c>
      <c r="H98" s="203">
        <v>3.526</v>
      </c>
      <c r="I98" s="204"/>
      <c r="J98" s="205">
        <f>ROUND(I98*H98,2)</f>
        <v>0</v>
      </c>
      <c r="K98" s="201" t="s">
        <v>118</v>
      </c>
      <c r="L98" s="46"/>
      <c r="M98" s="206" t="s">
        <v>19</v>
      </c>
      <c r="N98" s="207" t="s">
        <v>43</v>
      </c>
      <c r="O98" s="86"/>
      <c r="P98" s="208">
        <f>O98*H98</f>
        <v>0</v>
      </c>
      <c r="Q98" s="208">
        <v>0</v>
      </c>
      <c r="R98" s="208">
        <f>Q98*H98</f>
        <v>0</v>
      </c>
      <c r="S98" s="208">
        <v>0.22</v>
      </c>
      <c r="T98" s="209">
        <f>S98*H98</f>
        <v>0.77572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0" t="s">
        <v>119</v>
      </c>
      <c r="AT98" s="210" t="s">
        <v>114</v>
      </c>
      <c r="AU98" s="210" t="s">
        <v>79</v>
      </c>
      <c r="AY98" s="19" t="s">
        <v>112</v>
      </c>
      <c r="BE98" s="211">
        <f>IF(N98="základní",J98,0)</f>
        <v>0</v>
      </c>
      <c r="BF98" s="211">
        <f>IF(N98="snížená",J98,0)</f>
        <v>0</v>
      </c>
      <c r="BG98" s="211">
        <f>IF(N98="zákl. přenesená",J98,0)</f>
        <v>0</v>
      </c>
      <c r="BH98" s="211">
        <f>IF(N98="sníž. přenesená",J98,0)</f>
        <v>0</v>
      </c>
      <c r="BI98" s="211">
        <f>IF(N98="nulová",J98,0)</f>
        <v>0</v>
      </c>
      <c r="BJ98" s="19" t="s">
        <v>77</v>
      </c>
      <c r="BK98" s="211">
        <f>ROUND(I98*H98,2)</f>
        <v>0</v>
      </c>
      <c r="BL98" s="19" t="s">
        <v>119</v>
      </c>
      <c r="BM98" s="210" t="s">
        <v>137</v>
      </c>
    </row>
    <row r="99" spans="1:47" s="2" customFormat="1" ht="12">
      <c r="A99" s="40"/>
      <c r="B99" s="41"/>
      <c r="C99" s="42"/>
      <c r="D99" s="212" t="s">
        <v>121</v>
      </c>
      <c r="E99" s="42"/>
      <c r="F99" s="213" t="s">
        <v>138</v>
      </c>
      <c r="G99" s="42"/>
      <c r="H99" s="42"/>
      <c r="I99" s="214"/>
      <c r="J99" s="42"/>
      <c r="K99" s="42"/>
      <c r="L99" s="46"/>
      <c r="M99" s="215"/>
      <c r="N99" s="216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121</v>
      </c>
      <c r="AU99" s="19" t="s">
        <v>79</v>
      </c>
    </row>
    <row r="100" spans="1:51" s="14" customFormat="1" ht="12">
      <c r="A100" s="14"/>
      <c r="B100" s="228"/>
      <c r="C100" s="229"/>
      <c r="D100" s="219" t="s">
        <v>123</v>
      </c>
      <c r="E100" s="230" t="s">
        <v>19</v>
      </c>
      <c r="F100" s="231" t="s">
        <v>139</v>
      </c>
      <c r="G100" s="229"/>
      <c r="H100" s="232">
        <v>3.526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8" t="s">
        <v>123</v>
      </c>
      <c r="AU100" s="238" t="s">
        <v>79</v>
      </c>
      <c r="AV100" s="14" t="s">
        <v>79</v>
      </c>
      <c r="AW100" s="14" t="s">
        <v>33</v>
      </c>
      <c r="AX100" s="14" t="s">
        <v>77</v>
      </c>
      <c r="AY100" s="238" t="s">
        <v>112</v>
      </c>
    </row>
    <row r="101" spans="1:65" s="2" customFormat="1" ht="24.15" customHeight="1">
      <c r="A101" s="40"/>
      <c r="B101" s="41"/>
      <c r="C101" s="199" t="s">
        <v>119</v>
      </c>
      <c r="D101" s="199" t="s">
        <v>114</v>
      </c>
      <c r="E101" s="200" t="s">
        <v>140</v>
      </c>
      <c r="F101" s="201" t="s">
        <v>141</v>
      </c>
      <c r="G101" s="202" t="s">
        <v>142</v>
      </c>
      <c r="H101" s="203">
        <v>6.65</v>
      </c>
      <c r="I101" s="204"/>
      <c r="J101" s="205">
        <f>ROUND(I101*H101,2)</f>
        <v>0</v>
      </c>
      <c r="K101" s="201" t="s">
        <v>118</v>
      </c>
      <c r="L101" s="46"/>
      <c r="M101" s="206" t="s">
        <v>19</v>
      </c>
      <c r="N101" s="207" t="s">
        <v>43</v>
      </c>
      <c r="O101" s="86"/>
      <c r="P101" s="208">
        <f>O101*H101</f>
        <v>0</v>
      </c>
      <c r="Q101" s="208">
        <v>0</v>
      </c>
      <c r="R101" s="208">
        <f>Q101*H101</f>
        <v>0</v>
      </c>
      <c r="S101" s="208">
        <v>0.205</v>
      </c>
      <c r="T101" s="209">
        <f>S101*H101</f>
        <v>1.36325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119</v>
      </c>
      <c r="AT101" s="210" t="s">
        <v>114</v>
      </c>
      <c r="AU101" s="210" t="s">
        <v>79</v>
      </c>
      <c r="AY101" s="19" t="s">
        <v>112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77</v>
      </c>
      <c r="BK101" s="211">
        <f>ROUND(I101*H101,2)</f>
        <v>0</v>
      </c>
      <c r="BL101" s="19" t="s">
        <v>119</v>
      </c>
      <c r="BM101" s="210" t="s">
        <v>143</v>
      </c>
    </row>
    <row r="102" spans="1:47" s="2" customFormat="1" ht="12">
      <c r="A102" s="40"/>
      <c r="B102" s="41"/>
      <c r="C102" s="42"/>
      <c r="D102" s="212" t="s">
        <v>121</v>
      </c>
      <c r="E102" s="42"/>
      <c r="F102" s="213" t="s">
        <v>144</v>
      </c>
      <c r="G102" s="42"/>
      <c r="H102" s="42"/>
      <c r="I102" s="214"/>
      <c r="J102" s="42"/>
      <c r="K102" s="42"/>
      <c r="L102" s="46"/>
      <c r="M102" s="215"/>
      <c r="N102" s="21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121</v>
      </c>
      <c r="AU102" s="19" t="s">
        <v>79</v>
      </c>
    </row>
    <row r="103" spans="1:51" s="13" customFormat="1" ht="12">
      <c r="A103" s="13"/>
      <c r="B103" s="217"/>
      <c r="C103" s="218"/>
      <c r="D103" s="219" t="s">
        <v>123</v>
      </c>
      <c r="E103" s="220" t="s">
        <v>19</v>
      </c>
      <c r="F103" s="221" t="s">
        <v>145</v>
      </c>
      <c r="G103" s="218"/>
      <c r="H103" s="220" t="s">
        <v>19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123</v>
      </c>
      <c r="AU103" s="227" t="s">
        <v>79</v>
      </c>
      <c r="AV103" s="13" t="s">
        <v>77</v>
      </c>
      <c r="AW103" s="13" t="s">
        <v>33</v>
      </c>
      <c r="AX103" s="13" t="s">
        <v>72</v>
      </c>
      <c r="AY103" s="227" t="s">
        <v>112</v>
      </c>
    </row>
    <row r="104" spans="1:51" s="14" customFormat="1" ht="12">
      <c r="A104" s="14"/>
      <c r="B104" s="228"/>
      <c r="C104" s="229"/>
      <c r="D104" s="219" t="s">
        <v>123</v>
      </c>
      <c r="E104" s="230" t="s">
        <v>19</v>
      </c>
      <c r="F104" s="231" t="s">
        <v>146</v>
      </c>
      <c r="G104" s="229"/>
      <c r="H104" s="232">
        <v>2.15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8" t="s">
        <v>123</v>
      </c>
      <c r="AU104" s="238" t="s">
        <v>79</v>
      </c>
      <c r="AV104" s="14" t="s">
        <v>79</v>
      </c>
      <c r="AW104" s="14" t="s">
        <v>33</v>
      </c>
      <c r="AX104" s="14" t="s">
        <v>72</v>
      </c>
      <c r="AY104" s="238" t="s">
        <v>112</v>
      </c>
    </row>
    <row r="105" spans="1:51" s="13" customFormat="1" ht="12">
      <c r="A105" s="13"/>
      <c r="B105" s="217"/>
      <c r="C105" s="218"/>
      <c r="D105" s="219" t="s">
        <v>123</v>
      </c>
      <c r="E105" s="220" t="s">
        <v>19</v>
      </c>
      <c r="F105" s="221" t="s">
        <v>147</v>
      </c>
      <c r="G105" s="218"/>
      <c r="H105" s="220" t="s">
        <v>19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123</v>
      </c>
      <c r="AU105" s="227" t="s">
        <v>79</v>
      </c>
      <c r="AV105" s="13" t="s">
        <v>77</v>
      </c>
      <c r="AW105" s="13" t="s">
        <v>33</v>
      </c>
      <c r="AX105" s="13" t="s">
        <v>72</v>
      </c>
      <c r="AY105" s="227" t="s">
        <v>112</v>
      </c>
    </row>
    <row r="106" spans="1:51" s="14" customFormat="1" ht="12">
      <c r="A106" s="14"/>
      <c r="B106" s="228"/>
      <c r="C106" s="229"/>
      <c r="D106" s="219" t="s">
        <v>123</v>
      </c>
      <c r="E106" s="230" t="s">
        <v>19</v>
      </c>
      <c r="F106" s="231" t="s">
        <v>148</v>
      </c>
      <c r="G106" s="229"/>
      <c r="H106" s="232">
        <v>4.5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8" t="s">
        <v>123</v>
      </c>
      <c r="AU106" s="238" t="s">
        <v>79</v>
      </c>
      <c r="AV106" s="14" t="s">
        <v>79</v>
      </c>
      <c r="AW106" s="14" t="s">
        <v>33</v>
      </c>
      <c r="AX106" s="14" t="s">
        <v>72</v>
      </c>
      <c r="AY106" s="238" t="s">
        <v>112</v>
      </c>
    </row>
    <row r="107" spans="1:51" s="15" customFormat="1" ht="12">
      <c r="A107" s="15"/>
      <c r="B107" s="239"/>
      <c r="C107" s="240"/>
      <c r="D107" s="219" t="s">
        <v>123</v>
      </c>
      <c r="E107" s="241" t="s">
        <v>19</v>
      </c>
      <c r="F107" s="242" t="s">
        <v>133</v>
      </c>
      <c r="G107" s="240"/>
      <c r="H107" s="243">
        <v>6.65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49" t="s">
        <v>123</v>
      </c>
      <c r="AU107" s="249" t="s">
        <v>79</v>
      </c>
      <c r="AV107" s="15" t="s">
        <v>119</v>
      </c>
      <c r="AW107" s="15" t="s">
        <v>33</v>
      </c>
      <c r="AX107" s="15" t="s">
        <v>77</v>
      </c>
      <c r="AY107" s="249" t="s">
        <v>112</v>
      </c>
    </row>
    <row r="108" spans="1:65" s="2" customFormat="1" ht="16.5" customHeight="1">
      <c r="A108" s="40"/>
      <c r="B108" s="41"/>
      <c r="C108" s="199" t="s">
        <v>149</v>
      </c>
      <c r="D108" s="199" t="s">
        <v>114</v>
      </c>
      <c r="E108" s="200" t="s">
        <v>150</v>
      </c>
      <c r="F108" s="201" t="s">
        <v>151</v>
      </c>
      <c r="G108" s="202" t="s">
        <v>152</v>
      </c>
      <c r="H108" s="203">
        <v>16.577</v>
      </c>
      <c r="I108" s="204"/>
      <c r="J108" s="205">
        <f>ROUND(I108*H108,2)</f>
        <v>0</v>
      </c>
      <c r="K108" s="201" t="s">
        <v>118</v>
      </c>
      <c r="L108" s="46"/>
      <c r="M108" s="206" t="s">
        <v>19</v>
      </c>
      <c r="N108" s="207" t="s">
        <v>43</v>
      </c>
      <c r="O108" s="86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0" t="s">
        <v>119</v>
      </c>
      <c r="AT108" s="210" t="s">
        <v>114</v>
      </c>
      <c r="AU108" s="210" t="s">
        <v>79</v>
      </c>
      <c r="AY108" s="19" t="s">
        <v>112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9" t="s">
        <v>77</v>
      </c>
      <c r="BK108" s="211">
        <f>ROUND(I108*H108,2)</f>
        <v>0</v>
      </c>
      <c r="BL108" s="19" t="s">
        <v>119</v>
      </c>
      <c r="BM108" s="210" t="s">
        <v>153</v>
      </c>
    </row>
    <row r="109" spans="1:47" s="2" customFormat="1" ht="12">
      <c r="A109" s="40"/>
      <c r="B109" s="41"/>
      <c r="C109" s="42"/>
      <c r="D109" s="212" t="s">
        <v>121</v>
      </c>
      <c r="E109" s="42"/>
      <c r="F109" s="213" t="s">
        <v>154</v>
      </c>
      <c r="G109" s="42"/>
      <c r="H109" s="42"/>
      <c r="I109" s="214"/>
      <c r="J109" s="42"/>
      <c r="K109" s="42"/>
      <c r="L109" s="46"/>
      <c r="M109" s="215"/>
      <c r="N109" s="216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121</v>
      </c>
      <c r="AU109" s="19" t="s">
        <v>79</v>
      </c>
    </row>
    <row r="110" spans="1:51" s="13" customFormat="1" ht="12">
      <c r="A110" s="13"/>
      <c r="B110" s="217"/>
      <c r="C110" s="218"/>
      <c r="D110" s="219" t="s">
        <v>123</v>
      </c>
      <c r="E110" s="220" t="s">
        <v>19</v>
      </c>
      <c r="F110" s="221" t="s">
        <v>155</v>
      </c>
      <c r="G110" s="218"/>
      <c r="H110" s="220" t="s">
        <v>19</v>
      </c>
      <c r="I110" s="222"/>
      <c r="J110" s="218"/>
      <c r="K110" s="218"/>
      <c r="L110" s="223"/>
      <c r="M110" s="224"/>
      <c r="N110" s="225"/>
      <c r="O110" s="225"/>
      <c r="P110" s="225"/>
      <c r="Q110" s="225"/>
      <c r="R110" s="225"/>
      <c r="S110" s="225"/>
      <c r="T110" s="22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7" t="s">
        <v>123</v>
      </c>
      <c r="AU110" s="227" t="s">
        <v>79</v>
      </c>
      <c r="AV110" s="13" t="s">
        <v>77</v>
      </c>
      <c r="AW110" s="13" t="s">
        <v>33</v>
      </c>
      <c r="AX110" s="13" t="s">
        <v>72</v>
      </c>
      <c r="AY110" s="227" t="s">
        <v>112</v>
      </c>
    </row>
    <row r="111" spans="1:51" s="14" customFormat="1" ht="12">
      <c r="A111" s="14"/>
      <c r="B111" s="228"/>
      <c r="C111" s="229"/>
      <c r="D111" s="219" t="s">
        <v>123</v>
      </c>
      <c r="E111" s="230" t="s">
        <v>19</v>
      </c>
      <c r="F111" s="231" t="s">
        <v>156</v>
      </c>
      <c r="G111" s="229"/>
      <c r="H111" s="232">
        <v>14.973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8" t="s">
        <v>123</v>
      </c>
      <c r="AU111" s="238" t="s">
        <v>79</v>
      </c>
      <c r="AV111" s="14" t="s">
        <v>79</v>
      </c>
      <c r="AW111" s="14" t="s">
        <v>33</v>
      </c>
      <c r="AX111" s="14" t="s">
        <v>72</v>
      </c>
      <c r="AY111" s="238" t="s">
        <v>112</v>
      </c>
    </row>
    <row r="112" spans="1:51" s="14" customFormat="1" ht="12">
      <c r="A112" s="14"/>
      <c r="B112" s="228"/>
      <c r="C112" s="229"/>
      <c r="D112" s="219" t="s">
        <v>123</v>
      </c>
      <c r="E112" s="230" t="s">
        <v>19</v>
      </c>
      <c r="F112" s="231" t="s">
        <v>157</v>
      </c>
      <c r="G112" s="229"/>
      <c r="H112" s="232">
        <v>1.604</v>
      </c>
      <c r="I112" s="233"/>
      <c r="J112" s="229"/>
      <c r="K112" s="229"/>
      <c r="L112" s="234"/>
      <c r="M112" s="235"/>
      <c r="N112" s="236"/>
      <c r="O112" s="236"/>
      <c r="P112" s="236"/>
      <c r="Q112" s="236"/>
      <c r="R112" s="236"/>
      <c r="S112" s="236"/>
      <c r="T112" s="237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8" t="s">
        <v>123</v>
      </c>
      <c r="AU112" s="238" t="s">
        <v>79</v>
      </c>
      <c r="AV112" s="14" t="s">
        <v>79</v>
      </c>
      <c r="AW112" s="14" t="s">
        <v>33</v>
      </c>
      <c r="AX112" s="14" t="s">
        <v>72</v>
      </c>
      <c r="AY112" s="238" t="s">
        <v>112</v>
      </c>
    </row>
    <row r="113" spans="1:51" s="15" customFormat="1" ht="12">
      <c r="A113" s="15"/>
      <c r="B113" s="239"/>
      <c r="C113" s="240"/>
      <c r="D113" s="219" t="s">
        <v>123</v>
      </c>
      <c r="E113" s="241" t="s">
        <v>19</v>
      </c>
      <c r="F113" s="242" t="s">
        <v>133</v>
      </c>
      <c r="G113" s="240"/>
      <c r="H113" s="243">
        <v>16.577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49" t="s">
        <v>123</v>
      </c>
      <c r="AU113" s="249" t="s">
        <v>79</v>
      </c>
      <c r="AV113" s="15" t="s">
        <v>119</v>
      </c>
      <c r="AW113" s="15" t="s">
        <v>33</v>
      </c>
      <c r="AX113" s="15" t="s">
        <v>77</v>
      </c>
      <c r="AY113" s="249" t="s">
        <v>112</v>
      </c>
    </row>
    <row r="114" spans="1:65" s="2" customFormat="1" ht="24.15" customHeight="1">
      <c r="A114" s="40"/>
      <c r="B114" s="41"/>
      <c r="C114" s="199" t="s">
        <v>158</v>
      </c>
      <c r="D114" s="199" t="s">
        <v>114</v>
      </c>
      <c r="E114" s="200" t="s">
        <v>159</v>
      </c>
      <c r="F114" s="201" t="s">
        <v>160</v>
      </c>
      <c r="G114" s="202" t="s">
        <v>152</v>
      </c>
      <c r="H114" s="203">
        <v>21</v>
      </c>
      <c r="I114" s="204"/>
      <c r="J114" s="205">
        <f>ROUND(I114*H114,2)</f>
        <v>0</v>
      </c>
      <c r="K114" s="201" t="s">
        <v>118</v>
      </c>
      <c r="L114" s="46"/>
      <c r="M114" s="206" t="s">
        <v>19</v>
      </c>
      <c r="N114" s="207" t="s">
        <v>43</v>
      </c>
      <c r="O114" s="86"/>
      <c r="P114" s="208">
        <f>O114*H114</f>
        <v>0</v>
      </c>
      <c r="Q114" s="208">
        <v>0</v>
      </c>
      <c r="R114" s="208">
        <f>Q114*H114</f>
        <v>0</v>
      </c>
      <c r="S114" s="208">
        <v>0</v>
      </c>
      <c r="T114" s="20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0" t="s">
        <v>119</v>
      </c>
      <c r="AT114" s="210" t="s">
        <v>114</v>
      </c>
      <c r="AU114" s="210" t="s">
        <v>79</v>
      </c>
      <c r="AY114" s="19" t="s">
        <v>112</v>
      </c>
      <c r="BE114" s="211">
        <f>IF(N114="základní",J114,0)</f>
        <v>0</v>
      </c>
      <c r="BF114" s="211">
        <f>IF(N114="snížená",J114,0)</f>
        <v>0</v>
      </c>
      <c r="BG114" s="211">
        <f>IF(N114="zákl. přenesená",J114,0)</f>
        <v>0</v>
      </c>
      <c r="BH114" s="211">
        <f>IF(N114="sníž. přenesená",J114,0)</f>
        <v>0</v>
      </c>
      <c r="BI114" s="211">
        <f>IF(N114="nulová",J114,0)</f>
        <v>0</v>
      </c>
      <c r="BJ114" s="19" t="s">
        <v>77</v>
      </c>
      <c r="BK114" s="211">
        <f>ROUND(I114*H114,2)</f>
        <v>0</v>
      </c>
      <c r="BL114" s="19" t="s">
        <v>119</v>
      </c>
      <c r="BM114" s="210" t="s">
        <v>161</v>
      </c>
    </row>
    <row r="115" spans="1:47" s="2" customFormat="1" ht="12">
      <c r="A115" s="40"/>
      <c r="B115" s="41"/>
      <c r="C115" s="42"/>
      <c r="D115" s="212" t="s">
        <v>121</v>
      </c>
      <c r="E115" s="42"/>
      <c r="F115" s="213" t="s">
        <v>162</v>
      </c>
      <c r="G115" s="42"/>
      <c r="H115" s="42"/>
      <c r="I115" s="214"/>
      <c r="J115" s="42"/>
      <c r="K115" s="42"/>
      <c r="L115" s="46"/>
      <c r="M115" s="215"/>
      <c r="N115" s="216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121</v>
      </c>
      <c r="AU115" s="19" t="s">
        <v>79</v>
      </c>
    </row>
    <row r="116" spans="1:51" s="13" customFormat="1" ht="12">
      <c r="A116" s="13"/>
      <c r="B116" s="217"/>
      <c r="C116" s="218"/>
      <c r="D116" s="219" t="s">
        <v>123</v>
      </c>
      <c r="E116" s="220" t="s">
        <v>19</v>
      </c>
      <c r="F116" s="221" t="s">
        <v>163</v>
      </c>
      <c r="G116" s="218"/>
      <c r="H116" s="220" t="s">
        <v>19</v>
      </c>
      <c r="I116" s="222"/>
      <c r="J116" s="218"/>
      <c r="K116" s="218"/>
      <c r="L116" s="223"/>
      <c r="M116" s="224"/>
      <c r="N116" s="225"/>
      <c r="O116" s="225"/>
      <c r="P116" s="225"/>
      <c r="Q116" s="225"/>
      <c r="R116" s="225"/>
      <c r="S116" s="225"/>
      <c r="T116" s="22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7" t="s">
        <v>123</v>
      </c>
      <c r="AU116" s="227" t="s">
        <v>79</v>
      </c>
      <c r="AV116" s="13" t="s">
        <v>77</v>
      </c>
      <c r="AW116" s="13" t="s">
        <v>33</v>
      </c>
      <c r="AX116" s="13" t="s">
        <v>72</v>
      </c>
      <c r="AY116" s="227" t="s">
        <v>112</v>
      </c>
    </row>
    <row r="117" spans="1:51" s="14" customFormat="1" ht="12">
      <c r="A117" s="14"/>
      <c r="B117" s="228"/>
      <c r="C117" s="229"/>
      <c r="D117" s="219" t="s">
        <v>123</v>
      </c>
      <c r="E117" s="230" t="s">
        <v>19</v>
      </c>
      <c r="F117" s="231" t="s">
        <v>164</v>
      </c>
      <c r="G117" s="229"/>
      <c r="H117" s="232">
        <v>21</v>
      </c>
      <c r="I117" s="233"/>
      <c r="J117" s="229"/>
      <c r="K117" s="229"/>
      <c r="L117" s="234"/>
      <c r="M117" s="235"/>
      <c r="N117" s="236"/>
      <c r="O117" s="236"/>
      <c r="P117" s="236"/>
      <c r="Q117" s="236"/>
      <c r="R117" s="236"/>
      <c r="S117" s="236"/>
      <c r="T117" s="237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8" t="s">
        <v>123</v>
      </c>
      <c r="AU117" s="238" t="s">
        <v>79</v>
      </c>
      <c r="AV117" s="14" t="s">
        <v>79</v>
      </c>
      <c r="AW117" s="14" t="s">
        <v>33</v>
      </c>
      <c r="AX117" s="14" t="s">
        <v>77</v>
      </c>
      <c r="AY117" s="238" t="s">
        <v>112</v>
      </c>
    </row>
    <row r="118" spans="1:65" s="2" customFormat="1" ht="37.8" customHeight="1">
      <c r="A118" s="40"/>
      <c r="B118" s="41"/>
      <c r="C118" s="199" t="s">
        <v>165</v>
      </c>
      <c r="D118" s="199" t="s">
        <v>114</v>
      </c>
      <c r="E118" s="200" t="s">
        <v>166</v>
      </c>
      <c r="F118" s="201" t="s">
        <v>167</v>
      </c>
      <c r="G118" s="202" t="s">
        <v>152</v>
      </c>
      <c r="H118" s="203">
        <v>16.577</v>
      </c>
      <c r="I118" s="204"/>
      <c r="J118" s="205">
        <f>ROUND(I118*H118,2)</f>
        <v>0</v>
      </c>
      <c r="K118" s="201" t="s">
        <v>118</v>
      </c>
      <c r="L118" s="46"/>
      <c r="M118" s="206" t="s">
        <v>19</v>
      </c>
      <c r="N118" s="207" t="s">
        <v>43</v>
      </c>
      <c r="O118" s="86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0" t="s">
        <v>119</v>
      </c>
      <c r="AT118" s="210" t="s">
        <v>114</v>
      </c>
      <c r="AU118" s="210" t="s">
        <v>79</v>
      </c>
      <c r="AY118" s="19" t="s">
        <v>112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9" t="s">
        <v>77</v>
      </c>
      <c r="BK118" s="211">
        <f>ROUND(I118*H118,2)</f>
        <v>0</v>
      </c>
      <c r="BL118" s="19" t="s">
        <v>119</v>
      </c>
      <c r="BM118" s="210" t="s">
        <v>168</v>
      </c>
    </row>
    <row r="119" spans="1:47" s="2" customFormat="1" ht="12">
      <c r="A119" s="40"/>
      <c r="B119" s="41"/>
      <c r="C119" s="42"/>
      <c r="D119" s="212" t="s">
        <v>121</v>
      </c>
      <c r="E119" s="42"/>
      <c r="F119" s="213" t="s">
        <v>169</v>
      </c>
      <c r="G119" s="42"/>
      <c r="H119" s="42"/>
      <c r="I119" s="214"/>
      <c r="J119" s="42"/>
      <c r="K119" s="42"/>
      <c r="L119" s="46"/>
      <c r="M119" s="215"/>
      <c r="N119" s="21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121</v>
      </c>
      <c r="AU119" s="19" t="s">
        <v>79</v>
      </c>
    </row>
    <row r="120" spans="1:65" s="2" customFormat="1" ht="24.15" customHeight="1">
      <c r="A120" s="40"/>
      <c r="B120" s="41"/>
      <c r="C120" s="199" t="s">
        <v>170</v>
      </c>
      <c r="D120" s="199" t="s">
        <v>114</v>
      </c>
      <c r="E120" s="200" t="s">
        <v>171</v>
      </c>
      <c r="F120" s="201" t="s">
        <v>172</v>
      </c>
      <c r="G120" s="202" t="s">
        <v>152</v>
      </c>
      <c r="H120" s="203">
        <v>16.577</v>
      </c>
      <c r="I120" s="204"/>
      <c r="J120" s="205">
        <f>ROUND(I120*H120,2)</f>
        <v>0</v>
      </c>
      <c r="K120" s="201" t="s">
        <v>118</v>
      </c>
      <c r="L120" s="46"/>
      <c r="M120" s="206" t="s">
        <v>19</v>
      </c>
      <c r="N120" s="207" t="s">
        <v>43</v>
      </c>
      <c r="O120" s="86"/>
      <c r="P120" s="208">
        <f>O120*H120</f>
        <v>0</v>
      </c>
      <c r="Q120" s="208">
        <v>0</v>
      </c>
      <c r="R120" s="208">
        <f>Q120*H120</f>
        <v>0</v>
      </c>
      <c r="S120" s="208">
        <v>0</v>
      </c>
      <c r="T120" s="20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0" t="s">
        <v>119</v>
      </c>
      <c r="AT120" s="210" t="s">
        <v>114</v>
      </c>
      <c r="AU120" s="210" t="s">
        <v>79</v>
      </c>
      <c r="AY120" s="19" t="s">
        <v>112</v>
      </c>
      <c r="BE120" s="211">
        <f>IF(N120="základní",J120,0)</f>
        <v>0</v>
      </c>
      <c r="BF120" s="211">
        <f>IF(N120="snížená",J120,0)</f>
        <v>0</v>
      </c>
      <c r="BG120" s="211">
        <f>IF(N120="zákl. přenesená",J120,0)</f>
        <v>0</v>
      </c>
      <c r="BH120" s="211">
        <f>IF(N120="sníž. přenesená",J120,0)</f>
        <v>0</v>
      </c>
      <c r="BI120" s="211">
        <f>IF(N120="nulová",J120,0)</f>
        <v>0</v>
      </c>
      <c r="BJ120" s="19" t="s">
        <v>77</v>
      </c>
      <c r="BK120" s="211">
        <f>ROUND(I120*H120,2)</f>
        <v>0</v>
      </c>
      <c r="BL120" s="19" t="s">
        <v>119</v>
      </c>
      <c r="BM120" s="210" t="s">
        <v>173</v>
      </c>
    </row>
    <row r="121" spans="1:47" s="2" customFormat="1" ht="12">
      <c r="A121" s="40"/>
      <c r="B121" s="41"/>
      <c r="C121" s="42"/>
      <c r="D121" s="212" t="s">
        <v>121</v>
      </c>
      <c r="E121" s="42"/>
      <c r="F121" s="213" t="s">
        <v>174</v>
      </c>
      <c r="G121" s="42"/>
      <c r="H121" s="42"/>
      <c r="I121" s="214"/>
      <c r="J121" s="42"/>
      <c r="K121" s="42"/>
      <c r="L121" s="46"/>
      <c r="M121" s="215"/>
      <c r="N121" s="216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121</v>
      </c>
      <c r="AU121" s="19" t="s">
        <v>79</v>
      </c>
    </row>
    <row r="122" spans="1:65" s="2" customFormat="1" ht="24.15" customHeight="1">
      <c r="A122" s="40"/>
      <c r="B122" s="41"/>
      <c r="C122" s="199" t="s">
        <v>175</v>
      </c>
      <c r="D122" s="199" t="s">
        <v>114</v>
      </c>
      <c r="E122" s="200" t="s">
        <v>176</v>
      </c>
      <c r="F122" s="201" t="s">
        <v>177</v>
      </c>
      <c r="G122" s="202" t="s">
        <v>152</v>
      </c>
      <c r="H122" s="203">
        <v>16.577</v>
      </c>
      <c r="I122" s="204"/>
      <c r="J122" s="205">
        <f>ROUND(I122*H122,2)</f>
        <v>0</v>
      </c>
      <c r="K122" s="201" t="s">
        <v>118</v>
      </c>
      <c r="L122" s="46"/>
      <c r="M122" s="206" t="s">
        <v>19</v>
      </c>
      <c r="N122" s="207" t="s">
        <v>43</v>
      </c>
      <c r="O122" s="86"/>
      <c r="P122" s="208">
        <f>O122*H122</f>
        <v>0</v>
      </c>
      <c r="Q122" s="208">
        <v>0</v>
      </c>
      <c r="R122" s="208">
        <f>Q122*H122</f>
        <v>0</v>
      </c>
      <c r="S122" s="208">
        <v>0</v>
      </c>
      <c r="T122" s="20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0" t="s">
        <v>119</v>
      </c>
      <c r="AT122" s="210" t="s">
        <v>114</v>
      </c>
      <c r="AU122" s="210" t="s">
        <v>79</v>
      </c>
      <c r="AY122" s="19" t="s">
        <v>112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9" t="s">
        <v>77</v>
      </c>
      <c r="BK122" s="211">
        <f>ROUND(I122*H122,2)</f>
        <v>0</v>
      </c>
      <c r="BL122" s="19" t="s">
        <v>119</v>
      </c>
      <c r="BM122" s="210" t="s">
        <v>178</v>
      </c>
    </row>
    <row r="123" spans="1:47" s="2" customFormat="1" ht="12">
      <c r="A123" s="40"/>
      <c r="B123" s="41"/>
      <c r="C123" s="42"/>
      <c r="D123" s="212" t="s">
        <v>121</v>
      </c>
      <c r="E123" s="42"/>
      <c r="F123" s="213" t="s">
        <v>179</v>
      </c>
      <c r="G123" s="42"/>
      <c r="H123" s="42"/>
      <c r="I123" s="214"/>
      <c r="J123" s="42"/>
      <c r="K123" s="42"/>
      <c r="L123" s="46"/>
      <c r="M123" s="215"/>
      <c r="N123" s="216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121</v>
      </c>
      <c r="AU123" s="19" t="s">
        <v>79</v>
      </c>
    </row>
    <row r="124" spans="1:65" s="2" customFormat="1" ht="24.15" customHeight="1">
      <c r="A124" s="40"/>
      <c r="B124" s="41"/>
      <c r="C124" s="199" t="s">
        <v>180</v>
      </c>
      <c r="D124" s="199" t="s">
        <v>114</v>
      </c>
      <c r="E124" s="200" t="s">
        <v>181</v>
      </c>
      <c r="F124" s="201" t="s">
        <v>182</v>
      </c>
      <c r="G124" s="202" t="s">
        <v>183</v>
      </c>
      <c r="H124" s="203">
        <v>29.839</v>
      </c>
      <c r="I124" s="204"/>
      <c r="J124" s="205">
        <f>ROUND(I124*H124,2)</f>
        <v>0</v>
      </c>
      <c r="K124" s="201" t="s">
        <v>118</v>
      </c>
      <c r="L124" s="46"/>
      <c r="M124" s="206" t="s">
        <v>19</v>
      </c>
      <c r="N124" s="207" t="s">
        <v>43</v>
      </c>
      <c r="O124" s="86"/>
      <c r="P124" s="208">
        <f>O124*H124</f>
        <v>0</v>
      </c>
      <c r="Q124" s="208">
        <v>0</v>
      </c>
      <c r="R124" s="208">
        <f>Q124*H124</f>
        <v>0</v>
      </c>
      <c r="S124" s="208">
        <v>0</v>
      </c>
      <c r="T124" s="20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0" t="s">
        <v>119</v>
      </c>
      <c r="AT124" s="210" t="s">
        <v>114</v>
      </c>
      <c r="AU124" s="210" t="s">
        <v>79</v>
      </c>
      <c r="AY124" s="19" t="s">
        <v>112</v>
      </c>
      <c r="BE124" s="211">
        <f>IF(N124="základní",J124,0)</f>
        <v>0</v>
      </c>
      <c r="BF124" s="211">
        <f>IF(N124="snížená",J124,0)</f>
        <v>0</v>
      </c>
      <c r="BG124" s="211">
        <f>IF(N124="zákl. přenesená",J124,0)</f>
        <v>0</v>
      </c>
      <c r="BH124" s="211">
        <f>IF(N124="sníž. přenesená",J124,0)</f>
        <v>0</v>
      </c>
      <c r="BI124" s="211">
        <f>IF(N124="nulová",J124,0)</f>
        <v>0</v>
      </c>
      <c r="BJ124" s="19" t="s">
        <v>77</v>
      </c>
      <c r="BK124" s="211">
        <f>ROUND(I124*H124,2)</f>
        <v>0</v>
      </c>
      <c r="BL124" s="19" t="s">
        <v>119</v>
      </c>
      <c r="BM124" s="210" t="s">
        <v>184</v>
      </c>
    </row>
    <row r="125" spans="1:47" s="2" customFormat="1" ht="12">
      <c r="A125" s="40"/>
      <c r="B125" s="41"/>
      <c r="C125" s="42"/>
      <c r="D125" s="212" t="s">
        <v>121</v>
      </c>
      <c r="E125" s="42"/>
      <c r="F125" s="213" t="s">
        <v>185</v>
      </c>
      <c r="G125" s="42"/>
      <c r="H125" s="42"/>
      <c r="I125" s="214"/>
      <c r="J125" s="42"/>
      <c r="K125" s="42"/>
      <c r="L125" s="46"/>
      <c r="M125" s="215"/>
      <c r="N125" s="216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121</v>
      </c>
      <c r="AU125" s="19" t="s">
        <v>79</v>
      </c>
    </row>
    <row r="126" spans="1:51" s="14" customFormat="1" ht="12">
      <c r="A126" s="14"/>
      <c r="B126" s="228"/>
      <c r="C126" s="229"/>
      <c r="D126" s="219" t="s">
        <v>123</v>
      </c>
      <c r="E126" s="230" t="s">
        <v>19</v>
      </c>
      <c r="F126" s="231" t="s">
        <v>186</v>
      </c>
      <c r="G126" s="229"/>
      <c r="H126" s="232">
        <v>29.839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8" t="s">
        <v>123</v>
      </c>
      <c r="AU126" s="238" t="s">
        <v>79</v>
      </c>
      <c r="AV126" s="14" t="s">
        <v>79</v>
      </c>
      <c r="AW126" s="14" t="s">
        <v>33</v>
      </c>
      <c r="AX126" s="14" t="s">
        <v>77</v>
      </c>
      <c r="AY126" s="238" t="s">
        <v>112</v>
      </c>
    </row>
    <row r="127" spans="1:65" s="2" customFormat="1" ht="24.15" customHeight="1">
      <c r="A127" s="40"/>
      <c r="B127" s="41"/>
      <c r="C127" s="199" t="s">
        <v>187</v>
      </c>
      <c r="D127" s="199" t="s">
        <v>114</v>
      </c>
      <c r="E127" s="200" t="s">
        <v>188</v>
      </c>
      <c r="F127" s="201" t="s">
        <v>189</v>
      </c>
      <c r="G127" s="202" t="s">
        <v>152</v>
      </c>
      <c r="H127" s="203">
        <v>21</v>
      </c>
      <c r="I127" s="204"/>
      <c r="J127" s="205">
        <f>ROUND(I127*H127,2)</f>
        <v>0</v>
      </c>
      <c r="K127" s="201" t="s">
        <v>118</v>
      </c>
      <c r="L127" s="46"/>
      <c r="M127" s="206" t="s">
        <v>19</v>
      </c>
      <c r="N127" s="207" t="s">
        <v>43</v>
      </c>
      <c r="O127" s="86"/>
      <c r="P127" s="208">
        <f>O127*H127</f>
        <v>0</v>
      </c>
      <c r="Q127" s="208">
        <v>0</v>
      </c>
      <c r="R127" s="208">
        <f>Q127*H127</f>
        <v>0</v>
      </c>
      <c r="S127" s="208">
        <v>0</v>
      </c>
      <c r="T127" s="20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0" t="s">
        <v>119</v>
      </c>
      <c r="AT127" s="210" t="s">
        <v>114</v>
      </c>
      <c r="AU127" s="210" t="s">
        <v>79</v>
      </c>
      <c r="AY127" s="19" t="s">
        <v>112</v>
      </c>
      <c r="BE127" s="211">
        <f>IF(N127="základní",J127,0)</f>
        <v>0</v>
      </c>
      <c r="BF127" s="211">
        <f>IF(N127="snížená",J127,0)</f>
        <v>0</v>
      </c>
      <c r="BG127" s="211">
        <f>IF(N127="zákl. přenesená",J127,0)</f>
        <v>0</v>
      </c>
      <c r="BH127" s="211">
        <f>IF(N127="sníž. přenesená",J127,0)</f>
        <v>0</v>
      </c>
      <c r="BI127" s="211">
        <f>IF(N127="nulová",J127,0)</f>
        <v>0</v>
      </c>
      <c r="BJ127" s="19" t="s">
        <v>77</v>
      </c>
      <c r="BK127" s="211">
        <f>ROUND(I127*H127,2)</f>
        <v>0</v>
      </c>
      <c r="BL127" s="19" t="s">
        <v>119</v>
      </c>
      <c r="BM127" s="210" t="s">
        <v>190</v>
      </c>
    </row>
    <row r="128" spans="1:47" s="2" customFormat="1" ht="12">
      <c r="A128" s="40"/>
      <c r="B128" s="41"/>
      <c r="C128" s="42"/>
      <c r="D128" s="212" t="s">
        <v>121</v>
      </c>
      <c r="E128" s="42"/>
      <c r="F128" s="213" t="s">
        <v>191</v>
      </c>
      <c r="G128" s="42"/>
      <c r="H128" s="42"/>
      <c r="I128" s="214"/>
      <c r="J128" s="42"/>
      <c r="K128" s="42"/>
      <c r="L128" s="46"/>
      <c r="M128" s="215"/>
      <c r="N128" s="216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121</v>
      </c>
      <c r="AU128" s="19" t="s">
        <v>79</v>
      </c>
    </row>
    <row r="129" spans="1:51" s="13" customFormat="1" ht="12">
      <c r="A129" s="13"/>
      <c r="B129" s="217"/>
      <c r="C129" s="218"/>
      <c r="D129" s="219" t="s">
        <v>123</v>
      </c>
      <c r="E129" s="220" t="s">
        <v>19</v>
      </c>
      <c r="F129" s="221" t="s">
        <v>192</v>
      </c>
      <c r="G129" s="218"/>
      <c r="H129" s="220" t="s">
        <v>19</v>
      </c>
      <c r="I129" s="222"/>
      <c r="J129" s="218"/>
      <c r="K129" s="218"/>
      <c r="L129" s="223"/>
      <c r="M129" s="224"/>
      <c r="N129" s="225"/>
      <c r="O129" s="225"/>
      <c r="P129" s="225"/>
      <c r="Q129" s="225"/>
      <c r="R129" s="225"/>
      <c r="S129" s="225"/>
      <c r="T129" s="2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7" t="s">
        <v>123</v>
      </c>
      <c r="AU129" s="227" t="s">
        <v>79</v>
      </c>
      <c r="AV129" s="13" t="s">
        <v>77</v>
      </c>
      <c r="AW129" s="13" t="s">
        <v>33</v>
      </c>
      <c r="AX129" s="13" t="s">
        <v>72</v>
      </c>
      <c r="AY129" s="227" t="s">
        <v>112</v>
      </c>
    </row>
    <row r="130" spans="1:51" s="14" customFormat="1" ht="12">
      <c r="A130" s="14"/>
      <c r="B130" s="228"/>
      <c r="C130" s="229"/>
      <c r="D130" s="219" t="s">
        <v>123</v>
      </c>
      <c r="E130" s="230" t="s">
        <v>19</v>
      </c>
      <c r="F130" s="231" t="s">
        <v>164</v>
      </c>
      <c r="G130" s="229"/>
      <c r="H130" s="232">
        <v>21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8" t="s">
        <v>123</v>
      </c>
      <c r="AU130" s="238" t="s">
        <v>79</v>
      </c>
      <c r="AV130" s="14" t="s">
        <v>79</v>
      </c>
      <c r="AW130" s="14" t="s">
        <v>33</v>
      </c>
      <c r="AX130" s="14" t="s">
        <v>77</v>
      </c>
      <c r="AY130" s="238" t="s">
        <v>112</v>
      </c>
    </row>
    <row r="131" spans="1:65" s="2" customFormat="1" ht="21.75" customHeight="1">
      <c r="A131" s="40"/>
      <c r="B131" s="41"/>
      <c r="C131" s="199" t="s">
        <v>8</v>
      </c>
      <c r="D131" s="199" t="s">
        <v>114</v>
      </c>
      <c r="E131" s="200" t="s">
        <v>193</v>
      </c>
      <c r="F131" s="201" t="s">
        <v>194</v>
      </c>
      <c r="G131" s="202" t="s">
        <v>117</v>
      </c>
      <c r="H131" s="203">
        <v>53.475</v>
      </c>
      <c r="I131" s="204"/>
      <c r="J131" s="205">
        <f>ROUND(I131*H131,2)</f>
        <v>0</v>
      </c>
      <c r="K131" s="201" t="s">
        <v>118</v>
      </c>
      <c r="L131" s="46"/>
      <c r="M131" s="206" t="s">
        <v>19</v>
      </c>
      <c r="N131" s="207" t="s">
        <v>43</v>
      </c>
      <c r="O131" s="86"/>
      <c r="P131" s="208">
        <f>O131*H131</f>
        <v>0</v>
      </c>
      <c r="Q131" s="208">
        <v>0</v>
      </c>
      <c r="R131" s="208">
        <f>Q131*H131</f>
        <v>0</v>
      </c>
      <c r="S131" s="208">
        <v>0</v>
      </c>
      <c r="T131" s="20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0" t="s">
        <v>119</v>
      </c>
      <c r="AT131" s="210" t="s">
        <v>114</v>
      </c>
      <c r="AU131" s="210" t="s">
        <v>79</v>
      </c>
      <c r="AY131" s="19" t="s">
        <v>112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9" t="s">
        <v>77</v>
      </c>
      <c r="BK131" s="211">
        <f>ROUND(I131*H131,2)</f>
        <v>0</v>
      </c>
      <c r="BL131" s="19" t="s">
        <v>119</v>
      </c>
      <c r="BM131" s="210" t="s">
        <v>195</v>
      </c>
    </row>
    <row r="132" spans="1:47" s="2" customFormat="1" ht="12">
      <c r="A132" s="40"/>
      <c r="B132" s="41"/>
      <c r="C132" s="42"/>
      <c r="D132" s="212" t="s">
        <v>121</v>
      </c>
      <c r="E132" s="42"/>
      <c r="F132" s="213" t="s">
        <v>196</v>
      </c>
      <c r="G132" s="42"/>
      <c r="H132" s="42"/>
      <c r="I132" s="214"/>
      <c r="J132" s="42"/>
      <c r="K132" s="42"/>
      <c r="L132" s="46"/>
      <c r="M132" s="215"/>
      <c r="N132" s="216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121</v>
      </c>
      <c r="AU132" s="19" t="s">
        <v>79</v>
      </c>
    </row>
    <row r="133" spans="1:51" s="13" customFormat="1" ht="12">
      <c r="A133" s="13"/>
      <c r="B133" s="217"/>
      <c r="C133" s="218"/>
      <c r="D133" s="219" t="s">
        <v>123</v>
      </c>
      <c r="E133" s="220" t="s">
        <v>19</v>
      </c>
      <c r="F133" s="221" t="s">
        <v>155</v>
      </c>
      <c r="G133" s="218"/>
      <c r="H133" s="220" t="s">
        <v>19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7" t="s">
        <v>123</v>
      </c>
      <c r="AU133" s="227" t="s">
        <v>79</v>
      </c>
      <c r="AV133" s="13" t="s">
        <v>77</v>
      </c>
      <c r="AW133" s="13" t="s">
        <v>33</v>
      </c>
      <c r="AX133" s="13" t="s">
        <v>72</v>
      </c>
      <c r="AY133" s="227" t="s">
        <v>112</v>
      </c>
    </row>
    <row r="134" spans="1:51" s="14" customFormat="1" ht="12">
      <c r="A134" s="14"/>
      <c r="B134" s="228"/>
      <c r="C134" s="229"/>
      <c r="D134" s="219" t="s">
        <v>123</v>
      </c>
      <c r="E134" s="230" t="s">
        <v>19</v>
      </c>
      <c r="F134" s="231" t="s">
        <v>197</v>
      </c>
      <c r="G134" s="229"/>
      <c r="H134" s="232">
        <v>48.3</v>
      </c>
      <c r="I134" s="233"/>
      <c r="J134" s="229"/>
      <c r="K134" s="229"/>
      <c r="L134" s="234"/>
      <c r="M134" s="235"/>
      <c r="N134" s="236"/>
      <c r="O134" s="236"/>
      <c r="P134" s="236"/>
      <c r="Q134" s="236"/>
      <c r="R134" s="236"/>
      <c r="S134" s="236"/>
      <c r="T134" s="23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38" t="s">
        <v>123</v>
      </c>
      <c r="AU134" s="238" t="s">
        <v>79</v>
      </c>
      <c r="AV134" s="14" t="s">
        <v>79</v>
      </c>
      <c r="AW134" s="14" t="s">
        <v>33</v>
      </c>
      <c r="AX134" s="14" t="s">
        <v>72</v>
      </c>
      <c r="AY134" s="238" t="s">
        <v>112</v>
      </c>
    </row>
    <row r="135" spans="1:51" s="14" customFormat="1" ht="12">
      <c r="A135" s="14"/>
      <c r="B135" s="228"/>
      <c r="C135" s="229"/>
      <c r="D135" s="219" t="s">
        <v>123</v>
      </c>
      <c r="E135" s="230" t="s">
        <v>19</v>
      </c>
      <c r="F135" s="231" t="s">
        <v>198</v>
      </c>
      <c r="G135" s="229"/>
      <c r="H135" s="232">
        <v>5.175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8" t="s">
        <v>123</v>
      </c>
      <c r="AU135" s="238" t="s">
        <v>79</v>
      </c>
      <c r="AV135" s="14" t="s">
        <v>79</v>
      </c>
      <c r="AW135" s="14" t="s">
        <v>33</v>
      </c>
      <c r="AX135" s="14" t="s">
        <v>72</v>
      </c>
      <c r="AY135" s="238" t="s">
        <v>112</v>
      </c>
    </row>
    <row r="136" spans="1:51" s="15" customFormat="1" ht="12">
      <c r="A136" s="15"/>
      <c r="B136" s="239"/>
      <c r="C136" s="240"/>
      <c r="D136" s="219" t="s">
        <v>123</v>
      </c>
      <c r="E136" s="241" t="s">
        <v>19</v>
      </c>
      <c r="F136" s="242" t="s">
        <v>133</v>
      </c>
      <c r="G136" s="240"/>
      <c r="H136" s="243">
        <v>53.474999999999994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49" t="s">
        <v>123</v>
      </c>
      <c r="AU136" s="249" t="s">
        <v>79</v>
      </c>
      <c r="AV136" s="15" t="s">
        <v>119</v>
      </c>
      <c r="AW136" s="15" t="s">
        <v>33</v>
      </c>
      <c r="AX136" s="15" t="s">
        <v>77</v>
      </c>
      <c r="AY136" s="249" t="s">
        <v>112</v>
      </c>
    </row>
    <row r="137" spans="1:63" s="12" customFormat="1" ht="22.8" customHeight="1">
      <c r="A137" s="12"/>
      <c r="B137" s="183"/>
      <c r="C137" s="184"/>
      <c r="D137" s="185" t="s">
        <v>71</v>
      </c>
      <c r="E137" s="197" t="s">
        <v>119</v>
      </c>
      <c r="F137" s="197" t="s">
        <v>199</v>
      </c>
      <c r="G137" s="184"/>
      <c r="H137" s="184"/>
      <c r="I137" s="187"/>
      <c r="J137" s="198">
        <f>BK137</f>
        <v>0</v>
      </c>
      <c r="K137" s="184"/>
      <c r="L137" s="189"/>
      <c r="M137" s="190"/>
      <c r="N137" s="191"/>
      <c r="O137" s="191"/>
      <c r="P137" s="192">
        <f>SUM(P138:P141)</f>
        <v>0</v>
      </c>
      <c r="Q137" s="191"/>
      <c r="R137" s="192">
        <f>SUM(R138:R141)</f>
        <v>0</v>
      </c>
      <c r="S137" s="191"/>
      <c r="T137" s="193">
        <f>SUM(T138:T141)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4" t="s">
        <v>77</v>
      </c>
      <c r="AT137" s="195" t="s">
        <v>71</v>
      </c>
      <c r="AU137" s="195" t="s">
        <v>77</v>
      </c>
      <c r="AY137" s="194" t="s">
        <v>112</v>
      </c>
      <c r="BK137" s="196">
        <f>SUM(BK138:BK141)</f>
        <v>0</v>
      </c>
    </row>
    <row r="138" spans="1:65" s="2" customFormat="1" ht="16.5" customHeight="1">
      <c r="A138" s="40"/>
      <c r="B138" s="41"/>
      <c r="C138" s="199" t="s">
        <v>200</v>
      </c>
      <c r="D138" s="199" t="s">
        <v>114</v>
      </c>
      <c r="E138" s="200" t="s">
        <v>201</v>
      </c>
      <c r="F138" s="201" t="s">
        <v>202</v>
      </c>
      <c r="G138" s="202" t="s">
        <v>203</v>
      </c>
      <c r="H138" s="203">
        <v>1</v>
      </c>
      <c r="I138" s="204"/>
      <c r="J138" s="205">
        <f>ROUND(I138*H138,2)</f>
        <v>0</v>
      </c>
      <c r="K138" s="201" t="s">
        <v>19</v>
      </c>
      <c r="L138" s="46"/>
      <c r="M138" s="206" t="s">
        <v>19</v>
      </c>
      <c r="N138" s="207" t="s">
        <v>43</v>
      </c>
      <c r="O138" s="86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0" t="s">
        <v>119</v>
      </c>
      <c r="AT138" s="210" t="s">
        <v>114</v>
      </c>
      <c r="AU138" s="210" t="s">
        <v>79</v>
      </c>
      <c r="AY138" s="19" t="s">
        <v>112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9" t="s">
        <v>77</v>
      </c>
      <c r="BK138" s="211">
        <f>ROUND(I138*H138,2)</f>
        <v>0</v>
      </c>
      <c r="BL138" s="19" t="s">
        <v>119</v>
      </c>
      <c r="BM138" s="210" t="s">
        <v>204</v>
      </c>
    </row>
    <row r="139" spans="1:65" s="2" customFormat="1" ht="16.5" customHeight="1">
      <c r="A139" s="40"/>
      <c r="B139" s="41"/>
      <c r="C139" s="199" t="s">
        <v>205</v>
      </c>
      <c r="D139" s="199" t="s">
        <v>114</v>
      </c>
      <c r="E139" s="200" t="s">
        <v>206</v>
      </c>
      <c r="F139" s="201" t="s">
        <v>207</v>
      </c>
      <c r="G139" s="202" t="s">
        <v>208</v>
      </c>
      <c r="H139" s="203">
        <v>1</v>
      </c>
      <c r="I139" s="204"/>
      <c r="J139" s="205">
        <f>ROUND(I139*H139,2)</f>
        <v>0</v>
      </c>
      <c r="K139" s="201" t="s">
        <v>19</v>
      </c>
      <c r="L139" s="46"/>
      <c r="M139" s="206" t="s">
        <v>19</v>
      </c>
      <c r="N139" s="207" t="s">
        <v>43</v>
      </c>
      <c r="O139" s="86"/>
      <c r="P139" s="208">
        <f>O139*H139</f>
        <v>0</v>
      </c>
      <c r="Q139" s="208">
        <v>0</v>
      </c>
      <c r="R139" s="208">
        <f>Q139*H139</f>
        <v>0</v>
      </c>
      <c r="S139" s="208">
        <v>0</v>
      </c>
      <c r="T139" s="20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0" t="s">
        <v>119</v>
      </c>
      <c r="AT139" s="210" t="s">
        <v>114</v>
      </c>
      <c r="AU139" s="210" t="s">
        <v>79</v>
      </c>
      <c r="AY139" s="19" t="s">
        <v>112</v>
      </c>
      <c r="BE139" s="211">
        <f>IF(N139="základní",J139,0)</f>
        <v>0</v>
      </c>
      <c r="BF139" s="211">
        <f>IF(N139="snížená",J139,0)</f>
        <v>0</v>
      </c>
      <c r="BG139" s="211">
        <f>IF(N139="zákl. přenesená",J139,0)</f>
        <v>0</v>
      </c>
      <c r="BH139" s="211">
        <f>IF(N139="sníž. přenesená",J139,0)</f>
        <v>0</v>
      </c>
      <c r="BI139" s="211">
        <f>IF(N139="nulová",J139,0)</f>
        <v>0</v>
      </c>
      <c r="BJ139" s="19" t="s">
        <v>77</v>
      </c>
      <c r="BK139" s="211">
        <f>ROUND(I139*H139,2)</f>
        <v>0</v>
      </c>
      <c r="BL139" s="19" t="s">
        <v>119</v>
      </c>
      <c r="BM139" s="210" t="s">
        <v>209</v>
      </c>
    </row>
    <row r="140" spans="1:65" s="2" customFormat="1" ht="16.5" customHeight="1">
      <c r="A140" s="40"/>
      <c r="B140" s="41"/>
      <c r="C140" s="199" t="s">
        <v>210</v>
      </c>
      <c r="D140" s="199" t="s">
        <v>114</v>
      </c>
      <c r="E140" s="200" t="s">
        <v>211</v>
      </c>
      <c r="F140" s="201" t="s">
        <v>212</v>
      </c>
      <c r="G140" s="202" t="s">
        <v>142</v>
      </c>
      <c r="H140" s="203">
        <v>14</v>
      </c>
      <c r="I140" s="204"/>
      <c r="J140" s="205">
        <f>ROUND(I140*H140,2)</f>
        <v>0</v>
      </c>
      <c r="K140" s="201" t="s">
        <v>19</v>
      </c>
      <c r="L140" s="46"/>
      <c r="M140" s="206" t="s">
        <v>19</v>
      </c>
      <c r="N140" s="207" t="s">
        <v>43</v>
      </c>
      <c r="O140" s="86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0" t="s">
        <v>119</v>
      </c>
      <c r="AT140" s="210" t="s">
        <v>114</v>
      </c>
      <c r="AU140" s="210" t="s">
        <v>79</v>
      </c>
      <c r="AY140" s="19" t="s">
        <v>112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9" t="s">
        <v>77</v>
      </c>
      <c r="BK140" s="211">
        <f>ROUND(I140*H140,2)</f>
        <v>0</v>
      </c>
      <c r="BL140" s="19" t="s">
        <v>119</v>
      </c>
      <c r="BM140" s="210" t="s">
        <v>213</v>
      </c>
    </row>
    <row r="141" spans="1:65" s="2" customFormat="1" ht="16.5" customHeight="1">
      <c r="A141" s="40"/>
      <c r="B141" s="41"/>
      <c r="C141" s="199" t="s">
        <v>214</v>
      </c>
      <c r="D141" s="199" t="s">
        <v>114</v>
      </c>
      <c r="E141" s="200" t="s">
        <v>215</v>
      </c>
      <c r="F141" s="201" t="s">
        <v>216</v>
      </c>
      <c r="G141" s="202" t="s">
        <v>142</v>
      </c>
      <c r="H141" s="203">
        <v>14</v>
      </c>
      <c r="I141" s="204"/>
      <c r="J141" s="205">
        <f>ROUND(I141*H141,2)</f>
        <v>0</v>
      </c>
      <c r="K141" s="201" t="s">
        <v>19</v>
      </c>
      <c r="L141" s="46"/>
      <c r="M141" s="206" t="s">
        <v>19</v>
      </c>
      <c r="N141" s="207" t="s">
        <v>43</v>
      </c>
      <c r="O141" s="86"/>
      <c r="P141" s="208">
        <f>O141*H141</f>
        <v>0</v>
      </c>
      <c r="Q141" s="208">
        <v>0</v>
      </c>
      <c r="R141" s="208">
        <f>Q141*H141</f>
        <v>0</v>
      </c>
      <c r="S141" s="208">
        <v>0</v>
      </c>
      <c r="T141" s="20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0" t="s">
        <v>119</v>
      </c>
      <c r="AT141" s="210" t="s">
        <v>114</v>
      </c>
      <c r="AU141" s="210" t="s">
        <v>79</v>
      </c>
      <c r="AY141" s="19" t="s">
        <v>112</v>
      </c>
      <c r="BE141" s="211">
        <f>IF(N141="základní",J141,0)</f>
        <v>0</v>
      </c>
      <c r="BF141" s="211">
        <f>IF(N141="snížená",J141,0)</f>
        <v>0</v>
      </c>
      <c r="BG141" s="211">
        <f>IF(N141="zákl. přenesená",J141,0)</f>
        <v>0</v>
      </c>
      <c r="BH141" s="211">
        <f>IF(N141="sníž. přenesená",J141,0)</f>
        <v>0</v>
      </c>
      <c r="BI141" s="211">
        <f>IF(N141="nulová",J141,0)</f>
        <v>0</v>
      </c>
      <c r="BJ141" s="19" t="s">
        <v>77</v>
      </c>
      <c r="BK141" s="211">
        <f>ROUND(I141*H141,2)</f>
        <v>0</v>
      </c>
      <c r="BL141" s="19" t="s">
        <v>119</v>
      </c>
      <c r="BM141" s="210" t="s">
        <v>217</v>
      </c>
    </row>
    <row r="142" spans="1:63" s="12" customFormat="1" ht="22.8" customHeight="1">
      <c r="A142" s="12"/>
      <c r="B142" s="183"/>
      <c r="C142" s="184"/>
      <c r="D142" s="185" t="s">
        <v>71</v>
      </c>
      <c r="E142" s="197" t="s">
        <v>149</v>
      </c>
      <c r="F142" s="197" t="s">
        <v>218</v>
      </c>
      <c r="G142" s="184"/>
      <c r="H142" s="184"/>
      <c r="I142" s="187"/>
      <c r="J142" s="198">
        <f>BK142</f>
        <v>0</v>
      </c>
      <c r="K142" s="184"/>
      <c r="L142" s="189"/>
      <c r="M142" s="190"/>
      <c r="N142" s="191"/>
      <c r="O142" s="191"/>
      <c r="P142" s="192">
        <f>SUM(P143:P156)</f>
        <v>0</v>
      </c>
      <c r="Q142" s="191"/>
      <c r="R142" s="192">
        <f>SUM(R143:R156)</f>
        <v>0</v>
      </c>
      <c r="S142" s="191"/>
      <c r="T142" s="193">
        <f>SUM(T143:T156)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4" t="s">
        <v>77</v>
      </c>
      <c r="AT142" s="195" t="s">
        <v>71</v>
      </c>
      <c r="AU142" s="195" t="s">
        <v>77</v>
      </c>
      <c r="AY142" s="194" t="s">
        <v>112</v>
      </c>
      <c r="BK142" s="196">
        <f>SUM(BK143:BK156)</f>
        <v>0</v>
      </c>
    </row>
    <row r="143" spans="1:65" s="2" customFormat="1" ht="24.15" customHeight="1">
      <c r="A143" s="40"/>
      <c r="B143" s="41"/>
      <c r="C143" s="199" t="s">
        <v>219</v>
      </c>
      <c r="D143" s="199" t="s">
        <v>114</v>
      </c>
      <c r="E143" s="200" t="s">
        <v>220</v>
      </c>
      <c r="F143" s="201" t="s">
        <v>221</v>
      </c>
      <c r="G143" s="202" t="s">
        <v>117</v>
      </c>
      <c r="H143" s="203">
        <v>53.475</v>
      </c>
      <c r="I143" s="204"/>
      <c r="J143" s="205">
        <f>ROUND(I143*H143,2)</f>
        <v>0</v>
      </c>
      <c r="K143" s="201" t="s">
        <v>118</v>
      </c>
      <c r="L143" s="46"/>
      <c r="M143" s="206" t="s">
        <v>19</v>
      </c>
      <c r="N143" s="207" t="s">
        <v>43</v>
      </c>
      <c r="O143" s="86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0" t="s">
        <v>119</v>
      </c>
      <c r="AT143" s="210" t="s">
        <v>114</v>
      </c>
      <c r="AU143" s="210" t="s">
        <v>79</v>
      </c>
      <c r="AY143" s="19" t="s">
        <v>112</v>
      </c>
      <c r="BE143" s="211">
        <f>IF(N143="základní",J143,0)</f>
        <v>0</v>
      </c>
      <c r="BF143" s="211">
        <f>IF(N143="snížená",J143,0)</f>
        <v>0</v>
      </c>
      <c r="BG143" s="211">
        <f>IF(N143="zákl. přenesená",J143,0)</f>
        <v>0</v>
      </c>
      <c r="BH143" s="211">
        <f>IF(N143="sníž. přenesená",J143,0)</f>
        <v>0</v>
      </c>
      <c r="BI143" s="211">
        <f>IF(N143="nulová",J143,0)</f>
        <v>0</v>
      </c>
      <c r="BJ143" s="19" t="s">
        <v>77</v>
      </c>
      <c r="BK143" s="211">
        <f>ROUND(I143*H143,2)</f>
        <v>0</v>
      </c>
      <c r="BL143" s="19" t="s">
        <v>119</v>
      </c>
      <c r="BM143" s="210" t="s">
        <v>222</v>
      </c>
    </row>
    <row r="144" spans="1:47" s="2" customFormat="1" ht="12">
      <c r="A144" s="40"/>
      <c r="B144" s="41"/>
      <c r="C144" s="42"/>
      <c r="D144" s="212" t="s">
        <v>121</v>
      </c>
      <c r="E144" s="42"/>
      <c r="F144" s="213" t="s">
        <v>223</v>
      </c>
      <c r="G144" s="42"/>
      <c r="H144" s="42"/>
      <c r="I144" s="214"/>
      <c r="J144" s="42"/>
      <c r="K144" s="42"/>
      <c r="L144" s="46"/>
      <c r="M144" s="215"/>
      <c r="N144" s="216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121</v>
      </c>
      <c r="AU144" s="19" t="s">
        <v>79</v>
      </c>
    </row>
    <row r="145" spans="1:51" s="13" customFormat="1" ht="12">
      <c r="A145" s="13"/>
      <c r="B145" s="217"/>
      <c r="C145" s="218"/>
      <c r="D145" s="219" t="s">
        <v>123</v>
      </c>
      <c r="E145" s="220" t="s">
        <v>19</v>
      </c>
      <c r="F145" s="221" t="s">
        <v>155</v>
      </c>
      <c r="G145" s="218"/>
      <c r="H145" s="220" t="s">
        <v>19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7" t="s">
        <v>123</v>
      </c>
      <c r="AU145" s="227" t="s">
        <v>79</v>
      </c>
      <c r="AV145" s="13" t="s">
        <v>77</v>
      </c>
      <c r="AW145" s="13" t="s">
        <v>33</v>
      </c>
      <c r="AX145" s="13" t="s">
        <v>72</v>
      </c>
      <c r="AY145" s="227" t="s">
        <v>112</v>
      </c>
    </row>
    <row r="146" spans="1:51" s="14" customFormat="1" ht="12">
      <c r="A146" s="14"/>
      <c r="B146" s="228"/>
      <c r="C146" s="229"/>
      <c r="D146" s="219" t="s">
        <v>123</v>
      </c>
      <c r="E146" s="230" t="s">
        <v>19</v>
      </c>
      <c r="F146" s="231" t="s">
        <v>197</v>
      </c>
      <c r="G146" s="229"/>
      <c r="H146" s="232">
        <v>48.3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8" t="s">
        <v>123</v>
      </c>
      <c r="AU146" s="238" t="s">
        <v>79</v>
      </c>
      <c r="AV146" s="14" t="s">
        <v>79</v>
      </c>
      <c r="AW146" s="14" t="s">
        <v>33</v>
      </c>
      <c r="AX146" s="14" t="s">
        <v>72</v>
      </c>
      <c r="AY146" s="238" t="s">
        <v>112</v>
      </c>
    </row>
    <row r="147" spans="1:51" s="14" customFormat="1" ht="12">
      <c r="A147" s="14"/>
      <c r="B147" s="228"/>
      <c r="C147" s="229"/>
      <c r="D147" s="219" t="s">
        <v>123</v>
      </c>
      <c r="E147" s="230" t="s">
        <v>19</v>
      </c>
      <c r="F147" s="231" t="s">
        <v>198</v>
      </c>
      <c r="G147" s="229"/>
      <c r="H147" s="232">
        <v>5.175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8" t="s">
        <v>123</v>
      </c>
      <c r="AU147" s="238" t="s">
        <v>79</v>
      </c>
      <c r="AV147" s="14" t="s">
        <v>79</v>
      </c>
      <c r="AW147" s="14" t="s">
        <v>33</v>
      </c>
      <c r="AX147" s="14" t="s">
        <v>72</v>
      </c>
      <c r="AY147" s="238" t="s">
        <v>112</v>
      </c>
    </row>
    <row r="148" spans="1:51" s="15" customFormat="1" ht="12">
      <c r="A148" s="15"/>
      <c r="B148" s="239"/>
      <c r="C148" s="240"/>
      <c r="D148" s="219" t="s">
        <v>123</v>
      </c>
      <c r="E148" s="241" t="s">
        <v>19</v>
      </c>
      <c r="F148" s="242" t="s">
        <v>133</v>
      </c>
      <c r="G148" s="240"/>
      <c r="H148" s="243">
        <v>53.474999999999994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49" t="s">
        <v>123</v>
      </c>
      <c r="AU148" s="249" t="s">
        <v>79</v>
      </c>
      <c r="AV148" s="15" t="s">
        <v>119</v>
      </c>
      <c r="AW148" s="15" t="s">
        <v>33</v>
      </c>
      <c r="AX148" s="15" t="s">
        <v>77</v>
      </c>
      <c r="AY148" s="249" t="s">
        <v>112</v>
      </c>
    </row>
    <row r="149" spans="1:65" s="2" customFormat="1" ht="16.5" customHeight="1">
      <c r="A149" s="40"/>
      <c r="B149" s="41"/>
      <c r="C149" s="199" t="s">
        <v>224</v>
      </c>
      <c r="D149" s="199" t="s">
        <v>114</v>
      </c>
      <c r="E149" s="200" t="s">
        <v>225</v>
      </c>
      <c r="F149" s="201" t="s">
        <v>226</v>
      </c>
      <c r="G149" s="202" t="s">
        <v>117</v>
      </c>
      <c r="H149" s="203">
        <v>53.475</v>
      </c>
      <c r="I149" s="204"/>
      <c r="J149" s="205">
        <f>ROUND(I149*H149,2)</f>
        <v>0</v>
      </c>
      <c r="K149" s="201" t="s">
        <v>118</v>
      </c>
      <c r="L149" s="46"/>
      <c r="M149" s="206" t="s">
        <v>19</v>
      </c>
      <c r="N149" s="207" t="s">
        <v>43</v>
      </c>
      <c r="O149" s="86"/>
      <c r="P149" s="208">
        <f>O149*H149</f>
        <v>0</v>
      </c>
      <c r="Q149" s="208">
        <v>0</v>
      </c>
      <c r="R149" s="208">
        <f>Q149*H149</f>
        <v>0</v>
      </c>
      <c r="S149" s="208">
        <v>0</v>
      </c>
      <c r="T149" s="20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0" t="s">
        <v>119</v>
      </c>
      <c r="AT149" s="210" t="s">
        <v>114</v>
      </c>
      <c r="AU149" s="210" t="s">
        <v>79</v>
      </c>
      <c r="AY149" s="19" t="s">
        <v>112</v>
      </c>
      <c r="BE149" s="211">
        <f>IF(N149="základní",J149,0)</f>
        <v>0</v>
      </c>
      <c r="BF149" s="211">
        <f>IF(N149="snížená",J149,0)</f>
        <v>0</v>
      </c>
      <c r="BG149" s="211">
        <f>IF(N149="zákl. přenesená",J149,0)</f>
        <v>0</v>
      </c>
      <c r="BH149" s="211">
        <f>IF(N149="sníž. přenesená",J149,0)</f>
        <v>0</v>
      </c>
      <c r="BI149" s="211">
        <f>IF(N149="nulová",J149,0)</f>
        <v>0</v>
      </c>
      <c r="BJ149" s="19" t="s">
        <v>77</v>
      </c>
      <c r="BK149" s="211">
        <f>ROUND(I149*H149,2)</f>
        <v>0</v>
      </c>
      <c r="BL149" s="19" t="s">
        <v>119</v>
      </c>
      <c r="BM149" s="210" t="s">
        <v>227</v>
      </c>
    </row>
    <row r="150" spans="1:47" s="2" customFormat="1" ht="12">
      <c r="A150" s="40"/>
      <c r="B150" s="41"/>
      <c r="C150" s="42"/>
      <c r="D150" s="212" t="s">
        <v>121</v>
      </c>
      <c r="E150" s="42"/>
      <c r="F150" s="213" t="s">
        <v>228</v>
      </c>
      <c r="G150" s="42"/>
      <c r="H150" s="42"/>
      <c r="I150" s="214"/>
      <c r="J150" s="42"/>
      <c r="K150" s="42"/>
      <c r="L150" s="46"/>
      <c r="M150" s="215"/>
      <c r="N150" s="216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121</v>
      </c>
      <c r="AU150" s="19" t="s">
        <v>79</v>
      </c>
    </row>
    <row r="151" spans="1:51" s="13" customFormat="1" ht="12">
      <c r="A151" s="13"/>
      <c r="B151" s="217"/>
      <c r="C151" s="218"/>
      <c r="D151" s="219" t="s">
        <v>123</v>
      </c>
      <c r="E151" s="220" t="s">
        <v>19</v>
      </c>
      <c r="F151" s="221" t="s">
        <v>229</v>
      </c>
      <c r="G151" s="218"/>
      <c r="H151" s="220" t="s">
        <v>19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7" t="s">
        <v>123</v>
      </c>
      <c r="AU151" s="227" t="s">
        <v>79</v>
      </c>
      <c r="AV151" s="13" t="s">
        <v>77</v>
      </c>
      <c r="AW151" s="13" t="s">
        <v>33</v>
      </c>
      <c r="AX151" s="13" t="s">
        <v>72</v>
      </c>
      <c r="AY151" s="227" t="s">
        <v>112</v>
      </c>
    </row>
    <row r="152" spans="1:51" s="14" customFormat="1" ht="12">
      <c r="A152" s="14"/>
      <c r="B152" s="228"/>
      <c r="C152" s="229"/>
      <c r="D152" s="219" t="s">
        <v>123</v>
      </c>
      <c r="E152" s="230" t="s">
        <v>19</v>
      </c>
      <c r="F152" s="231" t="s">
        <v>197</v>
      </c>
      <c r="G152" s="229"/>
      <c r="H152" s="232">
        <v>48.3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8" t="s">
        <v>123</v>
      </c>
      <c r="AU152" s="238" t="s">
        <v>79</v>
      </c>
      <c r="AV152" s="14" t="s">
        <v>79</v>
      </c>
      <c r="AW152" s="14" t="s">
        <v>33</v>
      </c>
      <c r="AX152" s="14" t="s">
        <v>72</v>
      </c>
      <c r="AY152" s="238" t="s">
        <v>112</v>
      </c>
    </row>
    <row r="153" spans="1:51" s="14" customFormat="1" ht="12">
      <c r="A153" s="14"/>
      <c r="B153" s="228"/>
      <c r="C153" s="229"/>
      <c r="D153" s="219" t="s">
        <v>123</v>
      </c>
      <c r="E153" s="230" t="s">
        <v>19</v>
      </c>
      <c r="F153" s="231" t="s">
        <v>198</v>
      </c>
      <c r="G153" s="229"/>
      <c r="H153" s="232">
        <v>5.175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8" t="s">
        <v>123</v>
      </c>
      <c r="AU153" s="238" t="s">
        <v>79</v>
      </c>
      <c r="AV153" s="14" t="s">
        <v>79</v>
      </c>
      <c r="AW153" s="14" t="s">
        <v>33</v>
      </c>
      <c r="AX153" s="14" t="s">
        <v>72</v>
      </c>
      <c r="AY153" s="238" t="s">
        <v>112</v>
      </c>
    </row>
    <row r="154" spans="1:51" s="15" customFormat="1" ht="12">
      <c r="A154" s="15"/>
      <c r="B154" s="239"/>
      <c r="C154" s="240"/>
      <c r="D154" s="219" t="s">
        <v>123</v>
      </c>
      <c r="E154" s="241" t="s">
        <v>19</v>
      </c>
      <c r="F154" s="242" t="s">
        <v>133</v>
      </c>
      <c r="G154" s="240"/>
      <c r="H154" s="243">
        <v>53.474999999999994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49" t="s">
        <v>123</v>
      </c>
      <c r="AU154" s="249" t="s">
        <v>79</v>
      </c>
      <c r="AV154" s="15" t="s">
        <v>119</v>
      </c>
      <c r="AW154" s="15" t="s">
        <v>33</v>
      </c>
      <c r="AX154" s="15" t="s">
        <v>77</v>
      </c>
      <c r="AY154" s="249" t="s">
        <v>112</v>
      </c>
    </row>
    <row r="155" spans="1:65" s="2" customFormat="1" ht="24.15" customHeight="1">
      <c r="A155" s="40"/>
      <c r="B155" s="41"/>
      <c r="C155" s="199" t="s">
        <v>230</v>
      </c>
      <c r="D155" s="199" t="s">
        <v>114</v>
      </c>
      <c r="E155" s="200" t="s">
        <v>231</v>
      </c>
      <c r="F155" s="201" t="s">
        <v>232</v>
      </c>
      <c r="G155" s="202" t="s">
        <v>117</v>
      </c>
      <c r="H155" s="203">
        <v>53.475</v>
      </c>
      <c r="I155" s="204"/>
      <c r="J155" s="205">
        <f>ROUND(I155*H155,2)</f>
        <v>0</v>
      </c>
      <c r="K155" s="201" t="s">
        <v>118</v>
      </c>
      <c r="L155" s="46"/>
      <c r="M155" s="206" t="s">
        <v>19</v>
      </c>
      <c r="N155" s="207" t="s">
        <v>43</v>
      </c>
      <c r="O155" s="86"/>
      <c r="P155" s="208">
        <f>O155*H155</f>
        <v>0</v>
      </c>
      <c r="Q155" s="208">
        <v>0</v>
      </c>
      <c r="R155" s="208">
        <f>Q155*H155</f>
        <v>0</v>
      </c>
      <c r="S155" s="208">
        <v>0</v>
      </c>
      <c r="T155" s="20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0" t="s">
        <v>119</v>
      </c>
      <c r="AT155" s="210" t="s">
        <v>114</v>
      </c>
      <c r="AU155" s="210" t="s">
        <v>79</v>
      </c>
      <c r="AY155" s="19" t="s">
        <v>112</v>
      </c>
      <c r="BE155" s="211">
        <f>IF(N155="základní",J155,0)</f>
        <v>0</v>
      </c>
      <c r="BF155" s="211">
        <f>IF(N155="snížená",J155,0)</f>
        <v>0</v>
      </c>
      <c r="BG155" s="211">
        <f>IF(N155="zákl. přenesená",J155,0)</f>
        <v>0</v>
      </c>
      <c r="BH155" s="211">
        <f>IF(N155="sníž. přenesená",J155,0)</f>
        <v>0</v>
      </c>
      <c r="BI155" s="211">
        <f>IF(N155="nulová",J155,0)</f>
        <v>0</v>
      </c>
      <c r="BJ155" s="19" t="s">
        <v>77</v>
      </c>
      <c r="BK155" s="211">
        <f>ROUND(I155*H155,2)</f>
        <v>0</v>
      </c>
      <c r="BL155" s="19" t="s">
        <v>119</v>
      </c>
      <c r="BM155" s="210" t="s">
        <v>233</v>
      </c>
    </row>
    <row r="156" spans="1:47" s="2" customFormat="1" ht="12">
      <c r="A156" s="40"/>
      <c r="B156" s="41"/>
      <c r="C156" s="42"/>
      <c r="D156" s="212" t="s">
        <v>121</v>
      </c>
      <c r="E156" s="42"/>
      <c r="F156" s="213" t="s">
        <v>234</v>
      </c>
      <c r="G156" s="42"/>
      <c r="H156" s="42"/>
      <c r="I156" s="214"/>
      <c r="J156" s="42"/>
      <c r="K156" s="42"/>
      <c r="L156" s="46"/>
      <c r="M156" s="215"/>
      <c r="N156" s="216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121</v>
      </c>
      <c r="AU156" s="19" t="s">
        <v>79</v>
      </c>
    </row>
    <row r="157" spans="1:63" s="12" customFormat="1" ht="22.8" customHeight="1">
      <c r="A157" s="12"/>
      <c r="B157" s="183"/>
      <c r="C157" s="184"/>
      <c r="D157" s="185" t="s">
        <v>71</v>
      </c>
      <c r="E157" s="197" t="s">
        <v>175</v>
      </c>
      <c r="F157" s="197" t="s">
        <v>235</v>
      </c>
      <c r="G157" s="184"/>
      <c r="H157" s="184"/>
      <c r="I157" s="187"/>
      <c r="J157" s="198">
        <f>BK157</f>
        <v>0</v>
      </c>
      <c r="K157" s="184"/>
      <c r="L157" s="189"/>
      <c r="M157" s="190"/>
      <c r="N157" s="191"/>
      <c r="O157" s="191"/>
      <c r="P157" s="192">
        <f>SUM(P158:P169)</f>
        <v>0</v>
      </c>
      <c r="Q157" s="191"/>
      <c r="R157" s="192">
        <f>SUM(R158:R169)</f>
        <v>4.1171265</v>
      </c>
      <c r="S157" s="191"/>
      <c r="T157" s="193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4" t="s">
        <v>77</v>
      </c>
      <c r="AT157" s="195" t="s">
        <v>71</v>
      </c>
      <c r="AU157" s="195" t="s">
        <v>77</v>
      </c>
      <c r="AY157" s="194" t="s">
        <v>112</v>
      </c>
      <c r="BK157" s="196">
        <f>SUM(BK158:BK169)</f>
        <v>0</v>
      </c>
    </row>
    <row r="158" spans="1:65" s="2" customFormat="1" ht="16.5" customHeight="1">
      <c r="A158" s="40"/>
      <c r="B158" s="41"/>
      <c r="C158" s="199" t="s">
        <v>236</v>
      </c>
      <c r="D158" s="199" t="s">
        <v>114</v>
      </c>
      <c r="E158" s="200" t="s">
        <v>237</v>
      </c>
      <c r="F158" s="201" t="s">
        <v>238</v>
      </c>
      <c r="G158" s="202" t="s">
        <v>117</v>
      </c>
      <c r="H158" s="203">
        <v>30</v>
      </c>
      <c r="I158" s="204"/>
      <c r="J158" s="205">
        <f>ROUND(I158*H158,2)</f>
        <v>0</v>
      </c>
      <c r="K158" s="201" t="s">
        <v>19</v>
      </c>
      <c r="L158" s="46"/>
      <c r="M158" s="206" t="s">
        <v>19</v>
      </c>
      <c r="N158" s="207" t="s">
        <v>43</v>
      </c>
      <c r="O158" s="86"/>
      <c r="P158" s="208">
        <f>O158*H158</f>
        <v>0</v>
      </c>
      <c r="Q158" s="208">
        <v>0</v>
      </c>
      <c r="R158" s="208">
        <f>Q158*H158</f>
        <v>0</v>
      </c>
      <c r="S158" s="208">
        <v>0</v>
      </c>
      <c r="T158" s="20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0" t="s">
        <v>119</v>
      </c>
      <c r="AT158" s="210" t="s">
        <v>114</v>
      </c>
      <c r="AU158" s="210" t="s">
        <v>79</v>
      </c>
      <c r="AY158" s="19" t="s">
        <v>112</v>
      </c>
      <c r="BE158" s="211">
        <f>IF(N158="základní",J158,0)</f>
        <v>0</v>
      </c>
      <c r="BF158" s="211">
        <f>IF(N158="snížená",J158,0)</f>
        <v>0</v>
      </c>
      <c r="BG158" s="211">
        <f>IF(N158="zákl. přenesená",J158,0)</f>
        <v>0</v>
      </c>
      <c r="BH158" s="211">
        <f>IF(N158="sníž. přenesená",J158,0)</f>
        <v>0</v>
      </c>
      <c r="BI158" s="211">
        <f>IF(N158="nulová",J158,0)</f>
        <v>0</v>
      </c>
      <c r="BJ158" s="19" t="s">
        <v>77</v>
      </c>
      <c r="BK158" s="211">
        <f>ROUND(I158*H158,2)</f>
        <v>0</v>
      </c>
      <c r="BL158" s="19" t="s">
        <v>119</v>
      </c>
      <c r="BM158" s="210" t="s">
        <v>239</v>
      </c>
    </row>
    <row r="159" spans="1:65" s="2" customFormat="1" ht="16.5" customHeight="1">
      <c r="A159" s="40"/>
      <c r="B159" s="41"/>
      <c r="C159" s="199" t="s">
        <v>7</v>
      </c>
      <c r="D159" s="199" t="s">
        <v>114</v>
      </c>
      <c r="E159" s="200" t="s">
        <v>240</v>
      </c>
      <c r="F159" s="201" t="s">
        <v>241</v>
      </c>
      <c r="G159" s="202" t="s">
        <v>142</v>
      </c>
      <c r="H159" s="203">
        <v>1.15</v>
      </c>
      <c r="I159" s="204"/>
      <c r="J159" s="205">
        <f>ROUND(I159*H159,2)</f>
        <v>0</v>
      </c>
      <c r="K159" s="201" t="s">
        <v>118</v>
      </c>
      <c r="L159" s="46"/>
      <c r="M159" s="206" t="s">
        <v>19</v>
      </c>
      <c r="N159" s="207" t="s">
        <v>43</v>
      </c>
      <c r="O159" s="86"/>
      <c r="P159" s="208">
        <f>O159*H159</f>
        <v>0</v>
      </c>
      <c r="Q159" s="208">
        <v>0</v>
      </c>
      <c r="R159" s="208">
        <f>Q159*H159</f>
        <v>0</v>
      </c>
      <c r="S159" s="208">
        <v>0</v>
      </c>
      <c r="T159" s="20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0" t="s">
        <v>119</v>
      </c>
      <c r="AT159" s="210" t="s">
        <v>114</v>
      </c>
      <c r="AU159" s="210" t="s">
        <v>79</v>
      </c>
      <c r="AY159" s="19" t="s">
        <v>112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9" t="s">
        <v>77</v>
      </c>
      <c r="BK159" s="211">
        <f>ROUND(I159*H159,2)</f>
        <v>0</v>
      </c>
      <c r="BL159" s="19" t="s">
        <v>119</v>
      </c>
      <c r="BM159" s="210" t="s">
        <v>242</v>
      </c>
    </row>
    <row r="160" spans="1:47" s="2" customFormat="1" ht="12">
      <c r="A160" s="40"/>
      <c r="B160" s="41"/>
      <c r="C160" s="42"/>
      <c r="D160" s="212" t="s">
        <v>121</v>
      </c>
      <c r="E160" s="42"/>
      <c r="F160" s="213" t="s">
        <v>243</v>
      </c>
      <c r="G160" s="42"/>
      <c r="H160" s="42"/>
      <c r="I160" s="214"/>
      <c r="J160" s="42"/>
      <c r="K160" s="42"/>
      <c r="L160" s="46"/>
      <c r="M160" s="215"/>
      <c r="N160" s="216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121</v>
      </c>
      <c r="AU160" s="19" t="s">
        <v>79</v>
      </c>
    </row>
    <row r="161" spans="1:51" s="13" customFormat="1" ht="12">
      <c r="A161" s="13"/>
      <c r="B161" s="217"/>
      <c r="C161" s="218"/>
      <c r="D161" s="219" t="s">
        <v>123</v>
      </c>
      <c r="E161" s="220" t="s">
        <v>19</v>
      </c>
      <c r="F161" s="221" t="s">
        <v>244</v>
      </c>
      <c r="G161" s="218"/>
      <c r="H161" s="220" t="s">
        <v>19</v>
      </c>
      <c r="I161" s="222"/>
      <c r="J161" s="218"/>
      <c r="K161" s="218"/>
      <c r="L161" s="223"/>
      <c r="M161" s="224"/>
      <c r="N161" s="225"/>
      <c r="O161" s="225"/>
      <c r="P161" s="225"/>
      <c r="Q161" s="225"/>
      <c r="R161" s="225"/>
      <c r="S161" s="225"/>
      <c r="T161" s="22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7" t="s">
        <v>123</v>
      </c>
      <c r="AU161" s="227" t="s">
        <v>79</v>
      </c>
      <c r="AV161" s="13" t="s">
        <v>77</v>
      </c>
      <c r="AW161" s="13" t="s">
        <v>33</v>
      </c>
      <c r="AX161" s="13" t="s">
        <v>72</v>
      </c>
      <c r="AY161" s="227" t="s">
        <v>112</v>
      </c>
    </row>
    <row r="162" spans="1:51" s="14" customFormat="1" ht="12">
      <c r="A162" s="14"/>
      <c r="B162" s="228"/>
      <c r="C162" s="229"/>
      <c r="D162" s="219" t="s">
        <v>123</v>
      </c>
      <c r="E162" s="230" t="s">
        <v>19</v>
      </c>
      <c r="F162" s="231" t="s">
        <v>245</v>
      </c>
      <c r="G162" s="229"/>
      <c r="H162" s="232">
        <v>1.15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8" t="s">
        <v>123</v>
      </c>
      <c r="AU162" s="238" t="s">
        <v>79</v>
      </c>
      <c r="AV162" s="14" t="s">
        <v>79</v>
      </c>
      <c r="AW162" s="14" t="s">
        <v>33</v>
      </c>
      <c r="AX162" s="14" t="s">
        <v>77</v>
      </c>
      <c r="AY162" s="238" t="s">
        <v>112</v>
      </c>
    </row>
    <row r="163" spans="1:65" s="2" customFormat="1" ht="24.15" customHeight="1">
      <c r="A163" s="40"/>
      <c r="B163" s="41"/>
      <c r="C163" s="199" t="s">
        <v>246</v>
      </c>
      <c r="D163" s="199" t="s">
        <v>114</v>
      </c>
      <c r="E163" s="200" t="s">
        <v>247</v>
      </c>
      <c r="F163" s="201" t="s">
        <v>248</v>
      </c>
      <c r="G163" s="202" t="s">
        <v>142</v>
      </c>
      <c r="H163" s="203">
        <v>23</v>
      </c>
      <c r="I163" s="204"/>
      <c r="J163" s="205">
        <f>ROUND(I163*H163,2)</f>
        <v>0</v>
      </c>
      <c r="K163" s="201" t="s">
        <v>118</v>
      </c>
      <c r="L163" s="46"/>
      <c r="M163" s="206" t="s">
        <v>19</v>
      </c>
      <c r="N163" s="207" t="s">
        <v>43</v>
      </c>
      <c r="O163" s="86"/>
      <c r="P163" s="208">
        <f>O163*H163</f>
        <v>0</v>
      </c>
      <c r="Q163" s="208">
        <v>0.1295</v>
      </c>
      <c r="R163" s="208">
        <f>Q163*H163</f>
        <v>2.9785</v>
      </c>
      <c r="S163" s="208">
        <v>0</v>
      </c>
      <c r="T163" s="20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0" t="s">
        <v>119</v>
      </c>
      <c r="AT163" s="210" t="s">
        <v>114</v>
      </c>
      <c r="AU163" s="210" t="s">
        <v>79</v>
      </c>
      <c r="AY163" s="19" t="s">
        <v>112</v>
      </c>
      <c r="BE163" s="211">
        <f>IF(N163="základní",J163,0)</f>
        <v>0</v>
      </c>
      <c r="BF163" s="211">
        <f>IF(N163="snížená",J163,0)</f>
        <v>0</v>
      </c>
      <c r="BG163" s="211">
        <f>IF(N163="zákl. přenesená",J163,0)</f>
        <v>0</v>
      </c>
      <c r="BH163" s="211">
        <f>IF(N163="sníž. přenesená",J163,0)</f>
        <v>0</v>
      </c>
      <c r="BI163" s="211">
        <f>IF(N163="nulová",J163,0)</f>
        <v>0</v>
      </c>
      <c r="BJ163" s="19" t="s">
        <v>77</v>
      </c>
      <c r="BK163" s="211">
        <f>ROUND(I163*H163,2)</f>
        <v>0</v>
      </c>
      <c r="BL163" s="19" t="s">
        <v>119</v>
      </c>
      <c r="BM163" s="210" t="s">
        <v>249</v>
      </c>
    </row>
    <row r="164" spans="1:47" s="2" customFormat="1" ht="12">
      <c r="A164" s="40"/>
      <c r="B164" s="41"/>
      <c r="C164" s="42"/>
      <c r="D164" s="212" t="s">
        <v>121</v>
      </c>
      <c r="E164" s="42"/>
      <c r="F164" s="213" t="s">
        <v>250</v>
      </c>
      <c r="G164" s="42"/>
      <c r="H164" s="42"/>
      <c r="I164" s="214"/>
      <c r="J164" s="42"/>
      <c r="K164" s="42"/>
      <c r="L164" s="46"/>
      <c r="M164" s="215"/>
      <c r="N164" s="216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121</v>
      </c>
      <c r="AU164" s="19" t="s">
        <v>79</v>
      </c>
    </row>
    <row r="165" spans="1:51" s="14" customFormat="1" ht="12">
      <c r="A165" s="14"/>
      <c r="B165" s="228"/>
      <c r="C165" s="229"/>
      <c r="D165" s="219" t="s">
        <v>123</v>
      </c>
      <c r="E165" s="230" t="s">
        <v>19</v>
      </c>
      <c r="F165" s="231" t="s">
        <v>251</v>
      </c>
      <c r="G165" s="229"/>
      <c r="H165" s="232">
        <v>23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8" t="s">
        <v>123</v>
      </c>
      <c r="AU165" s="238" t="s">
        <v>79</v>
      </c>
      <c r="AV165" s="14" t="s">
        <v>79</v>
      </c>
      <c r="AW165" s="14" t="s">
        <v>33</v>
      </c>
      <c r="AX165" s="14" t="s">
        <v>77</v>
      </c>
      <c r="AY165" s="238" t="s">
        <v>112</v>
      </c>
    </row>
    <row r="166" spans="1:65" s="2" customFormat="1" ht="16.5" customHeight="1">
      <c r="A166" s="40"/>
      <c r="B166" s="41"/>
      <c r="C166" s="250" t="s">
        <v>252</v>
      </c>
      <c r="D166" s="250" t="s">
        <v>253</v>
      </c>
      <c r="E166" s="251" t="s">
        <v>254</v>
      </c>
      <c r="F166" s="252" t="s">
        <v>255</v>
      </c>
      <c r="G166" s="253" t="s">
        <v>142</v>
      </c>
      <c r="H166" s="254">
        <v>25.3</v>
      </c>
      <c r="I166" s="255"/>
      <c r="J166" s="256">
        <f>ROUND(I166*H166,2)</f>
        <v>0</v>
      </c>
      <c r="K166" s="252" t="s">
        <v>118</v>
      </c>
      <c r="L166" s="257"/>
      <c r="M166" s="258" t="s">
        <v>19</v>
      </c>
      <c r="N166" s="259" t="s">
        <v>43</v>
      </c>
      <c r="O166" s="86"/>
      <c r="P166" s="208">
        <f>O166*H166</f>
        <v>0</v>
      </c>
      <c r="Q166" s="208">
        <v>0.045</v>
      </c>
      <c r="R166" s="208">
        <f>Q166*H166</f>
        <v>1.1385</v>
      </c>
      <c r="S166" s="208">
        <v>0</v>
      </c>
      <c r="T166" s="20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0" t="s">
        <v>170</v>
      </c>
      <c r="AT166" s="210" t="s">
        <v>253</v>
      </c>
      <c r="AU166" s="210" t="s">
        <v>79</v>
      </c>
      <c r="AY166" s="19" t="s">
        <v>112</v>
      </c>
      <c r="BE166" s="211">
        <f>IF(N166="základní",J166,0)</f>
        <v>0</v>
      </c>
      <c r="BF166" s="211">
        <f>IF(N166="snížená",J166,0)</f>
        <v>0</v>
      </c>
      <c r="BG166" s="211">
        <f>IF(N166="zákl. přenesená",J166,0)</f>
        <v>0</v>
      </c>
      <c r="BH166" s="211">
        <f>IF(N166="sníž. přenesená",J166,0)</f>
        <v>0</v>
      </c>
      <c r="BI166" s="211">
        <f>IF(N166="nulová",J166,0)</f>
        <v>0</v>
      </c>
      <c r="BJ166" s="19" t="s">
        <v>77</v>
      </c>
      <c r="BK166" s="211">
        <f>ROUND(I166*H166,2)</f>
        <v>0</v>
      </c>
      <c r="BL166" s="19" t="s">
        <v>119</v>
      </c>
      <c r="BM166" s="210" t="s">
        <v>256</v>
      </c>
    </row>
    <row r="167" spans="1:51" s="14" customFormat="1" ht="12">
      <c r="A167" s="14"/>
      <c r="B167" s="228"/>
      <c r="C167" s="229"/>
      <c r="D167" s="219" t="s">
        <v>123</v>
      </c>
      <c r="E167" s="229"/>
      <c r="F167" s="231" t="s">
        <v>257</v>
      </c>
      <c r="G167" s="229"/>
      <c r="H167" s="232">
        <v>25.3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38" t="s">
        <v>123</v>
      </c>
      <c r="AU167" s="238" t="s">
        <v>79</v>
      </c>
      <c r="AV167" s="14" t="s">
        <v>79</v>
      </c>
      <c r="AW167" s="14" t="s">
        <v>4</v>
      </c>
      <c r="AX167" s="14" t="s">
        <v>77</v>
      </c>
      <c r="AY167" s="238" t="s">
        <v>112</v>
      </c>
    </row>
    <row r="168" spans="1:65" s="2" customFormat="1" ht="24.15" customHeight="1">
      <c r="A168" s="40"/>
      <c r="B168" s="41"/>
      <c r="C168" s="199" t="s">
        <v>258</v>
      </c>
      <c r="D168" s="199" t="s">
        <v>114</v>
      </c>
      <c r="E168" s="200" t="s">
        <v>259</v>
      </c>
      <c r="F168" s="201" t="s">
        <v>260</v>
      </c>
      <c r="G168" s="202" t="s">
        <v>142</v>
      </c>
      <c r="H168" s="203">
        <v>1.15</v>
      </c>
      <c r="I168" s="204"/>
      <c r="J168" s="205">
        <f>ROUND(I168*H168,2)</f>
        <v>0</v>
      </c>
      <c r="K168" s="201" t="s">
        <v>118</v>
      </c>
      <c r="L168" s="46"/>
      <c r="M168" s="206" t="s">
        <v>19</v>
      </c>
      <c r="N168" s="207" t="s">
        <v>43</v>
      </c>
      <c r="O168" s="86"/>
      <c r="P168" s="208">
        <f>O168*H168</f>
        <v>0</v>
      </c>
      <c r="Q168" s="208">
        <v>0.00011</v>
      </c>
      <c r="R168" s="208">
        <f>Q168*H168</f>
        <v>0.00012649999999999998</v>
      </c>
      <c r="S168" s="208">
        <v>0</v>
      </c>
      <c r="T168" s="20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0" t="s">
        <v>119</v>
      </c>
      <c r="AT168" s="210" t="s">
        <v>114</v>
      </c>
      <c r="AU168" s="210" t="s">
        <v>79</v>
      </c>
      <c r="AY168" s="19" t="s">
        <v>112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9" t="s">
        <v>77</v>
      </c>
      <c r="BK168" s="211">
        <f>ROUND(I168*H168,2)</f>
        <v>0</v>
      </c>
      <c r="BL168" s="19" t="s">
        <v>119</v>
      </c>
      <c r="BM168" s="210" t="s">
        <v>261</v>
      </c>
    </row>
    <row r="169" spans="1:47" s="2" customFormat="1" ht="12">
      <c r="A169" s="40"/>
      <c r="B169" s="41"/>
      <c r="C169" s="42"/>
      <c r="D169" s="212" t="s">
        <v>121</v>
      </c>
      <c r="E169" s="42"/>
      <c r="F169" s="213" t="s">
        <v>262</v>
      </c>
      <c r="G169" s="42"/>
      <c r="H169" s="42"/>
      <c r="I169" s="214"/>
      <c r="J169" s="42"/>
      <c r="K169" s="42"/>
      <c r="L169" s="46"/>
      <c r="M169" s="215"/>
      <c r="N169" s="216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121</v>
      </c>
      <c r="AU169" s="19" t="s">
        <v>79</v>
      </c>
    </row>
    <row r="170" spans="1:63" s="12" customFormat="1" ht="22.8" customHeight="1">
      <c r="A170" s="12"/>
      <c r="B170" s="183"/>
      <c r="C170" s="184"/>
      <c r="D170" s="185" t="s">
        <v>71</v>
      </c>
      <c r="E170" s="197" t="s">
        <v>263</v>
      </c>
      <c r="F170" s="197" t="s">
        <v>264</v>
      </c>
      <c r="G170" s="184"/>
      <c r="H170" s="184"/>
      <c r="I170" s="187"/>
      <c r="J170" s="198">
        <f>BK170</f>
        <v>0</v>
      </c>
      <c r="K170" s="184"/>
      <c r="L170" s="189"/>
      <c r="M170" s="190"/>
      <c r="N170" s="191"/>
      <c r="O170" s="191"/>
      <c r="P170" s="192">
        <f>SUM(P171:P190)</f>
        <v>0</v>
      </c>
      <c r="Q170" s="191"/>
      <c r="R170" s="192">
        <f>SUM(R171:R190)</f>
        <v>0</v>
      </c>
      <c r="S170" s="191"/>
      <c r="T170" s="193">
        <f>SUM(T171:T190)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4" t="s">
        <v>77</v>
      </c>
      <c r="AT170" s="195" t="s">
        <v>71</v>
      </c>
      <c r="AU170" s="195" t="s">
        <v>77</v>
      </c>
      <c r="AY170" s="194" t="s">
        <v>112</v>
      </c>
      <c r="BK170" s="196">
        <f>SUM(BK171:BK190)</f>
        <v>0</v>
      </c>
    </row>
    <row r="171" spans="1:65" s="2" customFormat="1" ht="16.5" customHeight="1">
      <c r="A171" s="40"/>
      <c r="B171" s="41"/>
      <c r="C171" s="199" t="s">
        <v>265</v>
      </c>
      <c r="D171" s="199" t="s">
        <v>114</v>
      </c>
      <c r="E171" s="200" t="s">
        <v>266</v>
      </c>
      <c r="F171" s="201" t="s">
        <v>267</v>
      </c>
      <c r="G171" s="202" t="s">
        <v>183</v>
      </c>
      <c r="H171" s="203">
        <v>16.833</v>
      </c>
      <c r="I171" s="204"/>
      <c r="J171" s="205">
        <f>ROUND(I171*H171,2)</f>
        <v>0</v>
      </c>
      <c r="K171" s="201" t="s">
        <v>118</v>
      </c>
      <c r="L171" s="46"/>
      <c r="M171" s="206" t="s">
        <v>19</v>
      </c>
      <c r="N171" s="207" t="s">
        <v>43</v>
      </c>
      <c r="O171" s="86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0" t="s">
        <v>119</v>
      </c>
      <c r="AT171" s="210" t="s">
        <v>114</v>
      </c>
      <c r="AU171" s="210" t="s">
        <v>79</v>
      </c>
      <c r="AY171" s="19" t="s">
        <v>112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9" t="s">
        <v>77</v>
      </c>
      <c r="BK171" s="211">
        <f>ROUND(I171*H171,2)</f>
        <v>0</v>
      </c>
      <c r="BL171" s="19" t="s">
        <v>119</v>
      </c>
      <c r="BM171" s="210" t="s">
        <v>268</v>
      </c>
    </row>
    <row r="172" spans="1:47" s="2" customFormat="1" ht="12">
      <c r="A172" s="40"/>
      <c r="B172" s="41"/>
      <c r="C172" s="42"/>
      <c r="D172" s="212" t="s">
        <v>121</v>
      </c>
      <c r="E172" s="42"/>
      <c r="F172" s="213" t="s">
        <v>269</v>
      </c>
      <c r="G172" s="42"/>
      <c r="H172" s="42"/>
      <c r="I172" s="214"/>
      <c r="J172" s="42"/>
      <c r="K172" s="42"/>
      <c r="L172" s="46"/>
      <c r="M172" s="215"/>
      <c r="N172" s="216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121</v>
      </c>
      <c r="AU172" s="19" t="s">
        <v>79</v>
      </c>
    </row>
    <row r="173" spans="1:65" s="2" customFormat="1" ht="24.15" customHeight="1">
      <c r="A173" s="40"/>
      <c r="B173" s="41"/>
      <c r="C173" s="199" t="s">
        <v>270</v>
      </c>
      <c r="D173" s="199" t="s">
        <v>114</v>
      </c>
      <c r="E173" s="200" t="s">
        <v>271</v>
      </c>
      <c r="F173" s="201" t="s">
        <v>272</v>
      </c>
      <c r="G173" s="202" t="s">
        <v>183</v>
      </c>
      <c r="H173" s="203">
        <v>16.833</v>
      </c>
      <c r="I173" s="204"/>
      <c r="J173" s="205">
        <f>ROUND(I173*H173,2)</f>
        <v>0</v>
      </c>
      <c r="K173" s="201" t="s">
        <v>118</v>
      </c>
      <c r="L173" s="46"/>
      <c r="M173" s="206" t="s">
        <v>19</v>
      </c>
      <c r="N173" s="207" t="s">
        <v>43</v>
      </c>
      <c r="O173" s="86"/>
      <c r="P173" s="208">
        <f>O173*H173</f>
        <v>0</v>
      </c>
      <c r="Q173" s="208">
        <v>0</v>
      </c>
      <c r="R173" s="208">
        <f>Q173*H173</f>
        <v>0</v>
      </c>
      <c r="S173" s="208">
        <v>0</v>
      </c>
      <c r="T173" s="20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0" t="s">
        <v>119</v>
      </c>
      <c r="AT173" s="210" t="s">
        <v>114</v>
      </c>
      <c r="AU173" s="210" t="s">
        <v>79</v>
      </c>
      <c r="AY173" s="19" t="s">
        <v>112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9" t="s">
        <v>77</v>
      </c>
      <c r="BK173" s="211">
        <f>ROUND(I173*H173,2)</f>
        <v>0</v>
      </c>
      <c r="BL173" s="19" t="s">
        <v>119</v>
      </c>
      <c r="BM173" s="210" t="s">
        <v>273</v>
      </c>
    </row>
    <row r="174" spans="1:47" s="2" customFormat="1" ht="12">
      <c r="A174" s="40"/>
      <c r="B174" s="41"/>
      <c r="C174" s="42"/>
      <c r="D174" s="212" t="s">
        <v>121</v>
      </c>
      <c r="E174" s="42"/>
      <c r="F174" s="213" t="s">
        <v>274</v>
      </c>
      <c r="G174" s="42"/>
      <c r="H174" s="42"/>
      <c r="I174" s="214"/>
      <c r="J174" s="42"/>
      <c r="K174" s="42"/>
      <c r="L174" s="46"/>
      <c r="M174" s="215"/>
      <c r="N174" s="216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121</v>
      </c>
      <c r="AU174" s="19" t="s">
        <v>79</v>
      </c>
    </row>
    <row r="175" spans="1:65" s="2" customFormat="1" ht="21.75" customHeight="1">
      <c r="A175" s="40"/>
      <c r="B175" s="41"/>
      <c r="C175" s="199" t="s">
        <v>275</v>
      </c>
      <c r="D175" s="199" t="s">
        <v>114</v>
      </c>
      <c r="E175" s="200" t="s">
        <v>276</v>
      </c>
      <c r="F175" s="201" t="s">
        <v>277</v>
      </c>
      <c r="G175" s="202" t="s">
        <v>183</v>
      </c>
      <c r="H175" s="203">
        <v>16.833</v>
      </c>
      <c r="I175" s="204"/>
      <c r="J175" s="205">
        <f>ROUND(I175*H175,2)</f>
        <v>0</v>
      </c>
      <c r="K175" s="201" t="s">
        <v>118</v>
      </c>
      <c r="L175" s="46"/>
      <c r="M175" s="206" t="s">
        <v>19</v>
      </c>
      <c r="N175" s="207" t="s">
        <v>43</v>
      </c>
      <c r="O175" s="86"/>
      <c r="P175" s="208">
        <f>O175*H175</f>
        <v>0</v>
      </c>
      <c r="Q175" s="208">
        <v>0</v>
      </c>
      <c r="R175" s="208">
        <f>Q175*H175</f>
        <v>0</v>
      </c>
      <c r="S175" s="208">
        <v>0</v>
      </c>
      <c r="T175" s="20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0" t="s">
        <v>119</v>
      </c>
      <c r="AT175" s="210" t="s">
        <v>114</v>
      </c>
      <c r="AU175" s="210" t="s">
        <v>79</v>
      </c>
      <c r="AY175" s="19" t="s">
        <v>112</v>
      </c>
      <c r="BE175" s="211">
        <f>IF(N175="základní",J175,0)</f>
        <v>0</v>
      </c>
      <c r="BF175" s="211">
        <f>IF(N175="snížená",J175,0)</f>
        <v>0</v>
      </c>
      <c r="BG175" s="211">
        <f>IF(N175="zákl. přenesená",J175,0)</f>
        <v>0</v>
      </c>
      <c r="BH175" s="211">
        <f>IF(N175="sníž. přenesená",J175,0)</f>
        <v>0</v>
      </c>
      <c r="BI175" s="211">
        <f>IF(N175="nulová",J175,0)</f>
        <v>0</v>
      </c>
      <c r="BJ175" s="19" t="s">
        <v>77</v>
      </c>
      <c r="BK175" s="211">
        <f>ROUND(I175*H175,2)</f>
        <v>0</v>
      </c>
      <c r="BL175" s="19" t="s">
        <v>119</v>
      </c>
      <c r="BM175" s="210" t="s">
        <v>278</v>
      </c>
    </row>
    <row r="176" spans="1:47" s="2" customFormat="1" ht="12">
      <c r="A176" s="40"/>
      <c r="B176" s="41"/>
      <c r="C176" s="42"/>
      <c r="D176" s="212" t="s">
        <v>121</v>
      </c>
      <c r="E176" s="42"/>
      <c r="F176" s="213" t="s">
        <v>279</v>
      </c>
      <c r="G176" s="42"/>
      <c r="H176" s="42"/>
      <c r="I176" s="214"/>
      <c r="J176" s="42"/>
      <c r="K176" s="42"/>
      <c r="L176" s="46"/>
      <c r="M176" s="215"/>
      <c r="N176" s="216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121</v>
      </c>
      <c r="AU176" s="19" t="s">
        <v>79</v>
      </c>
    </row>
    <row r="177" spans="1:65" s="2" customFormat="1" ht="24.15" customHeight="1">
      <c r="A177" s="40"/>
      <c r="B177" s="41"/>
      <c r="C177" s="199" t="s">
        <v>280</v>
      </c>
      <c r="D177" s="199" t="s">
        <v>114</v>
      </c>
      <c r="E177" s="200" t="s">
        <v>281</v>
      </c>
      <c r="F177" s="201" t="s">
        <v>282</v>
      </c>
      <c r="G177" s="202" t="s">
        <v>183</v>
      </c>
      <c r="H177" s="203">
        <v>100.998</v>
      </c>
      <c r="I177" s="204"/>
      <c r="J177" s="205">
        <f>ROUND(I177*H177,2)</f>
        <v>0</v>
      </c>
      <c r="K177" s="201" t="s">
        <v>118</v>
      </c>
      <c r="L177" s="46"/>
      <c r="M177" s="206" t="s">
        <v>19</v>
      </c>
      <c r="N177" s="207" t="s">
        <v>43</v>
      </c>
      <c r="O177" s="86"/>
      <c r="P177" s="208">
        <f>O177*H177</f>
        <v>0</v>
      </c>
      <c r="Q177" s="208">
        <v>0</v>
      </c>
      <c r="R177" s="208">
        <f>Q177*H177</f>
        <v>0</v>
      </c>
      <c r="S177" s="208">
        <v>0</v>
      </c>
      <c r="T177" s="209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0" t="s">
        <v>119</v>
      </c>
      <c r="AT177" s="210" t="s">
        <v>114</v>
      </c>
      <c r="AU177" s="210" t="s">
        <v>79</v>
      </c>
      <c r="AY177" s="19" t="s">
        <v>112</v>
      </c>
      <c r="BE177" s="211">
        <f>IF(N177="základní",J177,0)</f>
        <v>0</v>
      </c>
      <c r="BF177" s="211">
        <f>IF(N177="snížená",J177,0)</f>
        <v>0</v>
      </c>
      <c r="BG177" s="211">
        <f>IF(N177="zákl. přenesená",J177,0)</f>
        <v>0</v>
      </c>
      <c r="BH177" s="211">
        <f>IF(N177="sníž. přenesená",J177,0)</f>
        <v>0</v>
      </c>
      <c r="BI177" s="211">
        <f>IF(N177="nulová",J177,0)</f>
        <v>0</v>
      </c>
      <c r="BJ177" s="19" t="s">
        <v>77</v>
      </c>
      <c r="BK177" s="211">
        <f>ROUND(I177*H177,2)</f>
        <v>0</v>
      </c>
      <c r="BL177" s="19" t="s">
        <v>119</v>
      </c>
      <c r="BM177" s="210" t="s">
        <v>283</v>
      </c>
    </row>
    <row r="178" spans="1:47" s="2" customFormat="1" ht="12">
      <c r="A178" s="40"/>
      <c r="B178" s="41"/>
      <c r="C178" s="42"/>
      <c r="D178" s="212" t="s">
        <v>121</v>
      </c>
      <c r="E178" s="42"/>
      <c r="F178" s="213" t="s">
        <v>284</v>
      </c>
      <c r="G178" s="42"/>
      <c r="H178" s="42"/>
      <c r="I178" s="214"/>
      <c r="J178" s="42"/>
      <c r="K178" s="42"/>
      <c r="L178" s="46"/>
      <c r="M178" s="215"/>
      <c r="N178" s="216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121</v>
      </c>
      <c r="AU178" s="19" t="s">
        <v>79</v>
      </c>
    </row>
    <row r="179" spans="1:51" s="14" customFormat="1" ht="12">
      <c r="A179" s="14"/>
      <c r="B179" s="228"/>
      <c r="C179" s="229"/>
      <c r="D179" s="219" t="s">
        <v>123</v>
      </c>
      <c r="E179" s="230" t="s">
        <v>19</v>
      </c>
      <c r="F179" s="231" t="s">
        <v>285</v>
      </c>
      <c r="G179" s="229"/>
      <c r="H179" s="232">
        <v>100.998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8" t="s">
        <v>123</v>
      </c>
      <c r="AU179" s="238" t="s">
        <v>79</v>
      </c>
      <c r="AV179" s="14" t="s">
        <v>79</v>
      </c>
      <c r="AW179" s="14" t="s">
        <v>33</v>
      </c>
      <c r="AX179" s="14" t="s">
        <v>77</v>
      </c>
      <c r="AY179" s="238" t="s">
        <v>112</v>
      </c>
    </row>
    <row r="180" spans="1:65" s="2" customFormat="1" ht="24.15" customHeight="1">
      <c r="A180" s="40"/>
      <c r="B180" s="41"/>
      <c r="C180" s="199" t="s">
        <v>286</v>
      </c>
      <c r="D180" s="199" t="s">
        <v>114</v>
      </c>
      <c r="E180" s="200" t="s">
        <v>287</v>
      </c>
      <c r="F180" s="201" t="s">
        <v>288</v>
      </c>
      <c r="G180" s="202" t="s">
        <v>183</v>
      </c>
      <c r="H180" s="203">
        <v>1.363</v>
      </c>
      <c r="I180" s="204"/>
      <c r="J180" s="205">
        <f>ROUND(I180*H180,2)</f>
        <v>0</v>
      </c>
      <c r="K180" s="201" t="s">
        <v>118</v>
      </c>
      <c r="L180" s="46"/>
      <c r="M180" s="206" t="s">
        <v>19</v>
      </c>
      <c r="N180" s="207" t="s">
        <v>43</v>
      </c>
      <c r="O180" s="86"/>
      <c r="P180" s="208">
        <f>O180*H180</f>
        <v>0</v>
      </c>
      <c r="Q180" s="208">
        <v>0</v>
      </c>
      <c r="R180" s="208">
        <f>Q180*H180</f>
        <v>0</v>
      </c>
      <c r="S180" s="208">
        <v>0</v>
      </c>
      <c r="T180" s="20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0" t="s">
        <v>119</v>
      </c>
      <c r="AT180" s="210" t="s">
        <v>114</v>
      </c>
      <c r="AU180" s="210" t="s">
        <v>79</v>
      </c>
      <c r="AY180" s="19" t="s">
        <v>112</v>
      </c>
      <c r="BE180" s="211">
        <f>IF(N180="základní",J180,0)</f>
        <v>0</v>
      </c>
      <c r="BF180" s="211">
        <f>IF(N180="snížená",J180,0)</f>
        <v>0</v>
      </c>
      <c r="BG180" s="211">
        <f>IF(N180="zákl. přenesená",J180,0)</f>
        <v>0</v>
      </c>
      <c r="BH180" s="211">
        <f>IF(N180="sníž. přenesená",J180,0)</f>
        <v>0</v>
      </c>
      <c r="BI180" s="211">
        <f>IF(N180="nulová",J180,0)</f>
        <v>0</v>
      </c>
      <c r="BJ180" s="19" t="s">
        <v>77</v>
      </c>
      <c r="BK180" s="211">
        <f>ROUND(I180*H180,2)</f>
        <v>0</v>
      </c>
      <c r="BL180" s="19" t="s">
        <v>119</v>
      </c>
      <c r="BM180" s="210" t="s">
        <v>289</v>
      </c>
    </row>
    <row r="181" spans="1:47" s="2" customFormat="1" ht="12">
      <c r="A181" s="40"/>
      <c r="B181" s="41"/>
      <c r="C181" s="42"/>
      <c r="D181" s="212" t="s">
        <v>121</v>
      </c>
      <c r="E181" s="42"/>
      <c r="F181" s="213" t="s">
        <v>290</v>
      </c>
      <c r="G181" s="42"/>
      <c r="H181" s="42"/>
      <c r="I181" s="214"/>
      <c r="J181" s="42"/>
      <c r="K181" s="42"/>
      <c r="L181" s="46"/>
      <c r="M181" s="215"/>
      <c r="N181" s="216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121</v>
      </c>
      <c r="AU181" s="19" t="s">
        <v>79</v>
      </c>
    </row>
    <row r="182" spans="1:65" s="2" customFormat="1" ht="24.15" customHeight="1">
      <c r="A182" s="40"/>
      <c r="B182" s="41"/>
      <c r="C182" s="199" t="s">
        <v>291</v>
      </c>
      <c r="D182" s="199" t="s">
        <v>114</v>
      </c>
      <c r="E182" s="200" t="s">
        <v>292</v>
      </c>
      <c r="F182" s="201" t="s">
        <v>293</v>
      </c>
      <c r="G182" s="202" t="s">
        <v>183</v>
      </c>
      <c r="H182" s="203">
        <v>7.498</v>
      </c>
      <c r="I182" s="204"/>
      <c r="J182" s="205">
        <f>ROUND(I182*H182,2)</f>
        <v>0</v>
      </c>
      <c r="K182" s="201" t="s">
        <v>118</v>
      </c>
      <c r="L182" s="46"/>
      <c r="M182" s="206" t="s">
        <v>19</v>
      </c>
      <c r="N182" s="207" t="s">
        <v>43</v>
      </c>
      <c r="O182" s="86"/>
      <c r="P182" s="208">
        <f>O182*H182</f>
        <v>0</v>
      </c>
      <c r="Q182" s="208">
        <v>0</v>
      </c>
      <c r="R182" s="208">
        <f>Q182*H182</f>
        <v>0</v>
      </c>
      <c r="S182" s="208">
        <v>0</v>
      </c>
      <c r="T182" s="20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0" t="s">
        <v>119</v>
      </c>
      <c r="AT182" s="210" t="s">
        <v>114</v>
      </c>
      <c r="AU182" s="210" t="s">
        <v>79</v>
      </c>
      <c r="AY182" s="19" t="s">
        <v>112</v>
      </c>
      <c r="BE182" s="211">
        <f>IF(N182="základní",J182,0)</f>
        <v>0</v>
      </c>
      <c r="BF182" s="211">
        <f>IF(N182="snížená",J182,0)</f>
        <v>0</v>
      </c>
      <c r="BG182" s="211">
        <f>IF(N182="zákl. přenesená",J182,0)</f>
        <v>0</v>
      </c>
      <c r="BH182" s="211">
        <f>IF(N182="sníž. přenesená",J182,0)</f>
        <v>0</v>
      </c>
      <c r="BI182" s="211">
        <f>IF(N182="nulová",J182,0)</f>
        <v>0</v>
      </c>
      <c r="BJ182" s="19" t="s">
        <v>77</v>
      </c>
      <c r="BK182" s="211">
        <f>ROUND(I182*H182,2)</f>
        <v>0</v>
      </c>
      <c r="BL182" s="19" t="s">
        <v>119</v>
      </c>
      <c r="BM182" s="210" t="s">
        <v>294</v>
      </c>
    </row>
    <row r="183" spans="1:47" s="2" customFormat="1" ht="12">
      <c r="A183" s="40"/>
      <c r="B183" s="41"/>
      <c r="C183" s="42"/>
      <c r="D183" s="212" t="s">
        <v>121</v>
      </c>
      <c r="E183" s="42"/>
      <c r="F183" s="213" t="s">
        <v>295</v>
      </c>
      <c r="G183" s="42"/>
      <c r="H183" s="42"/>
      <c r="I183" s="214"/>
      <c r="J183" s="42"/>
      <c r="K183" s="42"/>
      <c r="L183" s="46"/>
      <c r="M183" s="215"/>
      <c r="N183" s="216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121</v>
      </c>
      <c r="AU183" s="19" t="s">
        <v>79</v>
      </c>
    </row>
    <row r="184" spans="1:65" s="2" customFormat="1" ht="24.15" customHeight="1">
      <c r="A184" s="40"/>
      <c r="B184" s="41"/>
      <c r="C184" s="199" t="s">
        <v>296</v>
      </c>
      <c r="D184" s="199" t="s">
        <v>114</v>
      </c>
      <c r="E184" s="200" t="s">
        <v>297</v>
      </c>
      <c r="F184" s="201" t="s">
        <v>298</v>
      </c>
      <c r="G184" s="202" t="s">
        <v>183</v>
      </c>
      <c r="H184" s="203">
        <v>2.758</v>
      </c>
      <c r="I184" s="204"/>
      <c r="J184" s="205">
        <f>ROUND(I184*H184,2)</f>
        <v>0</v>
      </c>
      <c r="K184" s="201" t="s">
        <v>118</v>
      </c>
      <c r="L184" s="46"/>
      <c r="M184" s="206" t="s">
        <v>19</v>
      </c>
      <c r="N184" s="207" t="s">
        <v>43</v>
      </c>
      <c r="O184" s="86"/>
      <c r="P184" s="208">
        <f>O184*H184</f>
        <v>0</v>
      </c>
      <c r="Q184" s="208">
        <v>0</v>
      </c>
      <c r="R184" s="208">
        <f>Q184*H184</f>
        <v>0</v>
      </c>
      <c r="S184" s="208">
        <v>0</v>
      </c>
      <c r="T184" s="20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0" t="s">
        <v>119</v>
      </c>
      <c r="AT184" s="210" t="s">
        <v>114</v>
      </c>
      <c r="AU184" s="210" t="s">
        <v>79</v>
      </c>
      <c r="AY184" s="19" t="s">
        <v>112</v>
      </c>
      <c r="BE184" s="211">
        <f>IF(N184="základní",J184,0)</f>
        <v>0</v>
      </c>
      <c r="BF184" s="211">
        <f>IF(N184="snížená",J184,0)</f>
        <v>0</v>
      </c>
      <c r="BG184" s="211">
        <f>IF(N184="zákl. přenesená",J184,0)</f>
        <v>0</v>
      </c>
      <c r="BH184" s="211">
        <f>IF(N184="sníž. přenesená",J184,0)</f>
        <v>0</v>
      </c>
      <c r="BI184" s="211">
        <f>IF(N184="nulová",J184,0)</f>
        <v>0</v>
      </c>
      <c r="BJ184" s="19" t="s">
        <v>77</v>
      </c>
      <c r="BK184" s="211">
        <f>ROUND(I184*H184,2)</f>
        <v>0</v>
      </c>
      <c r="BL184" s="19" t="s">
        <v>119</v>
      </c>
      <c r="BM184" s="210" t="s">
        <v>299</v>
      </c>
    </row>
    <row r="185" spans="1:47" s="2" customFormat="1" ht="12">
      <c r="A185" s="40"/>
      <c r="B185" s="41"/>
      <c r="C185" s="42"/>
      <c r="D185" s="212" t="s">
        <v>121</v>
      </c>
      <c r="E185" s="42"/>
      <c r="F185" s="213" t="s">
        <v>300</v>
      </c>
      <c r="G185" s="42"/>
      <c r="H185" s="42"/>
      <c r="I185" s="214"/>
      <c r="J185" s="42"/>
      <c r="K185" s="42"/>
      <c r="L185" s="46"/>
      <c r="M185" s="215"/>
      <c r="N185" s="216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121</v>
      </c>
      <c r="AU185" s="19" t="s">
        <v>79</v>
      </c>
    </row>
    <row r="186" spans="1:51" s="14" customFormat="1" ht="12">
      <c r="A186" s="14"/>
      <c r="B186" s="228"/>
      <c r="C186" s="229"/>
      <c r="D186" s="219" t="s">
        <v>123</v>
      </c>
      <c r="E186" s="230" t="s">
        <v>19</v>
      </c>
      <c r="F186" s="231" t="s">
        <v>301</v>
      </c>
      <c r="G186" s="229"/>
      <c r="H186" s="232">
        <v>2.758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8" t="s">
        <v>123</v>
      </c>
      <c r="AU186" s="238" t="s">
        <v>79</v>
      </c>
      <c r="AV186" s="14" t="s">
        <v>79</v>
      </c>
      <c r="AW186" s="14" t="s">
        <v>33</v>
      </c>
      <c r="AX186" s="14" t="s">
        <v>77</v>
      </c>
      <c r="AY186" s="238" t="s">
        <v>112</v>
      </c>
    </row>
    <row r="187" spans="1:65" s="2" customFormat="1" ht="24.15" customHeight="1">
      <c r="A187" s="40"/>
      <c r="B187" s="41"/>
      <c r="C187" s="199" t="s">
        <v>302</v>
      </c>
      <c r="D187" s="199" t="s">
        <v>114</v>
      </c>
      <c r="E187" s="200" t="s">
        <v>303</v>
      </c>
      <c r="F187" s="201" t="s">
        <v>304</v>
      </c>
      <c r="G187" s="202" t="s">
        <v>183</v>
      </c>
      <c r="H187" s="203">
        <v>0.776</v>
      </c>
      <c r="I187" s="204"/>
      <c r="J187" s="205">
        <f>ROUND(I187*H187,2)</f>
        <v>0</v>
      </c>
      <c r="K187" s="201" t="s">
        <v>118</v>
      </c>
      <c r="L187" s="46"/>
      <c r="M187" s="206" t="s">
        <v>19</v>
      </c>
      <c r="N187" s="207" t="s">
        <v>43</v>
      </c>
      <c r="O187" s="86"/>
      <c r="P187" s="208">
        <f>O187*H187</f>
        <v>0</v>
      </c>
      <c r="Q187" s="208">
        <v>0</v>
      </c>
      <c r="R187" s="208">
        <f>Q187*H187</f>
        <v>0</v>
      </c>
      <c r="S187" s="208">
        <v>0</v>
      </c>
      <c r="T187" s="20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0" t="s">
        <v>119</v>
      </c>
      <c r="AT187" s="210" t="s">
        <v>114</v>
      </c>
      <c r="AU187" s="210" t="s">
        <v>79</v>
      </c>
      <c r="AY187" s="19" t="s">
        <v>112</v>
      </c>
      <c r="BE187" s="211">
        <f>IF(N187="základní",J187,0)</f>
        <v>0</v>
      </c>
      <c r="BF187" s="211">
        <f>IF(N187="snížená",J187,0)</f>
        <v>0</v>
      </c>
      <c r="BG187" s="211">
        <f>IF(N187="zákl. přenesená",J187,0)</f>
        <v>0</v>
      </c>
      <c r="BH187" s="211">
        <f>IF(N187="sníž. přenesená",J187,0)</f>
        <v>0</v>
      </c>
      <c r="BI187" s="211">
        <f>IF(N187="nulová",J187,0)</f>
        <v>0</v>
      </c>
      <c r="BJ187" s="19" t="s">
        <v>77</v>
      </c>
      <c r="BK187" s="211">
        <f>ROUND(I187*H187,2)</f>
        <v>0</v>
      </c>
      <c r="BL187" s="19" t="s">
        <v>119</v>
      </c>
      <c r="BM187" s="210" t="s">
        <v>305</v>
      </c>
    </row>
    <row r="188" spans="1:47" s="2" customFormat="1" ht="12">
      <c r="A188" s="40"/>
      <c r="B188" s="41"/>
      <c r="C188" s="42"/>
      <c r="D188" s="212" t="s">
        <v>121</v>
      </c>
      <c r="E188" s="42"/>
      <c r="F188" s="213" t="s">
        <v>306</v>
      </c>
      <c r="G188" s="42"/>
      <c r="H188" s="42"/>
      <c r="I188" s="214"/>
      <c r="J188" s="42"/>
      <c r="K188" s="42"/>
      <c r="L188" s="46"/>
      <c r="M188" s="215"/>
      <c r="N188" s="216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121</v>
      </c>
      <c r="AU188" s="19" t="s">
        <v>79</v>
      </c>
    </row>
    <row r="189" spans="1:65" s="2" customFormat="1" ht="24.15" customHeight="1">
      <c r="A189" s="40"/>
      <c r="B189" s="41"/>
      <c r="C189" s="199" t="s">
        <v>307</v>
      </c>
      <c r="D189" s="199" t="s">
        <v>114</v>
      </c>
      <c r="E189" s="200" t="s">
        <v>308</v>
      </c>
      <c r="F189" s="201" t="s">
        <v>182</v>
      </c>
      <c r="G189" s="202" t="s">
        <v>183</v>
      </c>
      <c r="H189" s="203">
        <v>4.438</v>
      </c>
      <c r="I189" s="204"/>
      <c r="J189" s="205">
        <f>ROUND(I189*H189,2)</f>
        <v>0</v>
      </c>
      <c r="K189" s="201" t="s">
        <v>118</v>
      </c>
      <c r="L189" s="46"/>
      <c r="M189" s="206" t="s">
        <v>19</v>
      </c>
      <c r="N189" s="207" t="s">
        <v>43</v>
      </c>
      <c r="O189" s="86"/>
      <c r="P189" s="208">
        <f>O189*H189</f>
        <v>0</v>
      </c>
      <c r="Q189" s="208">
        <v>0</v>
      </c>
      <c r="R189" s="208">
        <f>Q189*H189</f>
        <v>0</v>
      </c>
      <c r="S189" s="208">
        <v>0</v>
      </c>
      <c r="T189" s="20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0" t="s">
        <v>119</v>
      </c>
      <c r="AT189" s="210" t="s">
        <v>114</v>
      </c>
      <c r="AU189" s="210" t="s">
        <v>79</v>
      </c>
      <c r="AY189" s="19" t="s">
        <v>112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9" t="s">
        <v>77</v>
      </c>
      <c r="BK189" s="211">
        <f>ROUND(I189*H189,2)</f>
        <v>0</v>
      </c>
      <c r="BL189" s="19" t="s">
        <v>119</v>
      </c>
      <c r="BM189" s="210" t="s">
        <v>309</v>
      </c>
    </row>
    <row r="190" spans="1:47" s="2" customFormat="1" ht="12">
      <c r="A190" s="40"/>
      <c r="B190" s="41"/>
      <c r="C190" s="42"/>
      <c r="D190" s="212" t="s">
        <v>121</v>
      </c>
      <c r="E190" s="42"/>
      <c r="F190" s="213" t="s">
        <v>310</v>
      </c>
      <c r="G190" s="42"/>
      <c r="H190" s="42"/>
      <c r="I190" s="214"/>
      <c r="J190" s="42"/>
      <c r="K190" s="42"/>
      <c r="L190" s="46"/>
      <c r="M190" s="215"/>
      <c r="N190" s="216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121</v>
      </c>
      <c r="AU190" s="19" t="s">
        <v>79</v>
      </c>
    </row>
    <row r="191" spans="1:63" s="12" customFormat="1" ht="22.8" customHeight="1">
      <c r="A191" s="12"/>
      <c r="B191" s="183"/>
      <c r="C191" s="184"/>
      <c r="D191" s="185" t="s">
        <v>71</v>
      </c>
      <c r="E191" s="197" t="s">
        <v>311</v>
      </c>
      <c r="F191" s="197" t="s">
        <v>312</v>
      </c>
      <c r="G191" s="184"/>
      <c r="H191" s="184"/>
      <c r="I191" s="187"/>
      <c r="J191" s="198">
        <f>BK191</f>
        <v>0</v>
      </c>
      <c r="K191" s="184"/>
      <c r="L191" s="189"/>
      <c r="M191" s="190"/>
      <c r="N191" s="191"/>
      <c r="O191" s="191"/>
      <c r="P191" s="192">
        <f>SUM(P192:P193)</f>
        <v>0</v>
      </c>
      <c r="Q191" s="191"/>
      <c r="R191" s="192">
        <f>SUM(R192:R193)</f>
        <v>0</v>
      </c>
      <c r="S191" s="191"/>
      <c r="T191" s="193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94" t="s">
        <v>77</v>
      </c>
      <c r="AT191" s="195" t="s">
        <v>71</v>
      </c>
      <c r="AU191" s="195" t="s">
        <v>77</v>
      </c>
      <c r="AY191" s="194" t="s">
        <v>112</v>
      </c>
      <c r="BK191" s="196">
        <f>SUM(BK192:BK193)</f>
        <v>0</v>
      </c>
    </row>
    <row r="192" spans="1:65" s="2" customFormat="1" ht="24.15" customHeight="1">
      <c r="A192" s="40"/>
      <c r="B192" s="41"/>
      <c r="C192" s="199" t="s">
        <v>313</v>
      </c>
      <c r="D192" s="199" t="s">
        <v>114</v>
      </c>
      <c r="E192" s="200" t="s">
        <v>314</v>
      </c>
      <c r="F192" s="201" t="s">
        <v>315</v>
      </c>
      <c r="G192" s="202" t="s">
        <v>183</v>
      </c>
      <c r="H192" s="203">
        <v>4.117</v>
      </c>
      <c r="I192" s="204"/>
      <c r="J192" s="205">
        <f>ROUND(I192*H192,2)</f>
        <v>0</v>
      </c>
      <c r="K192" s="201" t="s">
        <v>118</v>
      </c>
      <c r="L192" s="46"/>
      <c r="M192" s="206" t="s">
        <v>19</v>
      </c>
      <c r="N192" s="207" t="s">
        <v>43</v>
      </c>
      <c r="O192" s="86"/>
      <c r="P192" s="208">
        <f>O192*H192</f>
        <v>0</v>
      </c>
      <c r="Q192" s="208">
        <v>0</v>
      </c>
      <c r="R192" s="208">
        <f>Q192*H192</f>
        <v>0</v>
      </c>
      <c r="S192" s="208">
        <v>0</v>
      </c>
      <c r="T192" s="20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0" t="s">
        <v>119</v>
      </c>
      <c r="AT192" s="210" t="s">
        <v>114</v>
      </c>
      <c r="AU192" s="210" t="s">
        <v>79</v>
      </c>
      <c r="AY192" s="19" t="s">
        <v>112</v>
      </c>
      <c r="BE192" s="211">
        <f>IF(N192="základní",J192,0)</f>
        <v>0</v>
      </c>
      <c r="BF192" s="211">
        <f>IF(N192="snížená",J192,0)</f>
        <v>0</v>
      </c>
      <c r="BG192" s="211">
        <f>IF(N192="zákl. přenesená",J192,0)</f>
        <v>0</v>
      </c>
      <c r="BH192" s="211">
        <f>IF(N192="sníž. přenesená",J192,0)</f>
        <v>0</v>
      </c>
      <c r="BI192" s="211">
        <f>IF(N192="nulová",J192,0)</f>
        <v>0</v>
      </c>
      <c r="BJ192" s="19" t="s">
        <v>77</v>
      </c>
      <c r="BK192" s="211">
        <f>ROUND(I192*H192,2)</f>
        <v>0</v>
      </c>
      <c r="BL192" s="19" t="s">
        <v>119</v>
      </c>
      <c r="BM192" s="210" t="s">
        <v>316</v>
      </c>
    </row>
    <row r="193" spans="1:47" s="2" customFormat="1" ht="12">
      <c r="A193" s="40"/>
      <c r="B193" s="41"/>
      <c r="C193" s="42"/>
      <c r="D193" s="212" t="s">
        <v>121</v>
      </c>
      <c r="E193" s="42"/>
      <c r="F193" s="213" t="s">
        <v>317</v>
      </c>
      <c r="G193" s="42"/>
      <c r="H193" s="42"/>
      <c r="I193" s="214"/>
      <c r="J193" s="42"/>
      <c r="K193" s="42"/>
      <c r="L193" s="46"/>
      <c r="M193" s="215"/>
      <c r="N193" s="216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121</v>
      </c>
      <c r="AU193" s="19" t="s">
        <v>79</v>
      </c>
    </row>
    <row r="194" spans="1:63" s="12" customFormat="1" ht="25.9" customHeight="1">
      <c r="A194" s="12"/>
      <c r="B194" s="183"/>
      <c r="C194" s="184"/>
      <c r="D194" s="185" t="s">
        <v>71</v>
      </c>
      <c r="E194" s="186" t="s">
        <v>318</v>
      </c>
      <c r="F194" s="186" t="s">
        <v>319</v>
      </c>
      <c r="G194" s="184"/>
      <c r="H194" s="184"/>
      <c r="I194" s="187"/>
      <c r="J194" s="188">
        <f>BK194</f>
        <v>0</v>
      </c>
      <c r="K194" s="184"/>
      <c r="L194" s="189"/>
      <c r="M194" s="190"/>
      <c r="N194" s="191"/>
      <c r="O194" s="191"/>
      <c r="P194" s="192">
        <f>P195+P208+P227</f>
        <v>0</v>
      </c>
      <c r="Q194" s="191"/>
      <c r="R194" s="192">
        <f>R195+R208+R227</f>
        <v>0.87039</v>
      </c>
      <c r="S194" s="191"/>
      <c r="T194" s="193">
        <f>T195+T208+T227</f>
        <v>2.7584999999999997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4" t="s">
        <v>79</v>
      </c>
      <c r="AT194" s="195" t="s">
        <v>71</v>
      </c>
      <c r="AU194" s="195" t="s">
        <v>72</v>
      </c>
      <c r="AY194" s="194" t="s">
        <v>112</v>
      </c>
      <c r="BK194" s="196">
        <f>BK195+BK208+BK227</f>
        <v>0</v>
      </c>
    </row>
    <row r="195" spans="1:63" s="12" customFormat="1" ht="22.8" customHeight="1">
      <c r="A195" s="12"/>
      <c r="B195" s="183"/>
      <c r="C195" s="184"/>
      <c r="D195" s="185" t="s">
        <v>71</v>
      </c>
      <c r="E195" s="197" t="s">
        <v>320</v>
      </c>
      <c r="F195" s="197" t="s">
        <v>321</v>
      </c>
      <c r="G195" s="184"/>
      <c r="H195" s="184"/>
      <c r="I195" s="187"/>
      <c r="J195" s="198">
        <f>BK195</f>
        <v>0</v>
      </c>
      <c r="K195" s="184"/>
      <c r="L195" s="189"/>
      <c r="M195" s="190"/>
      <c r="N195" s="191"/>
      <c r="O195" s="191"/>
      <c r="P195" s="192">
        <f>SUM(P196:P207)</f>
        <v>0</v>
      </c>
      <c r="Q195" s="191"/>
      <c r="R195" s="192">
        <f>SUM(R196:R207)</f>
        <v>0.27009</v>
      </c>
      <c r="S195" s="191"/>
      <c r="T195" s="193">
        <f>SUM(T196:T207)</f>
        <v>1.2924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194" t="s">
        <v>79</v>
      </c>
      <c r="AT195" s="195" t="s">
        <v>71</v>
      </c>
      <c r="AU195" s="195" t="s">
        <v>77</v>
      </c>
      <c r="AY195" s="194" t="s">
        <v>112</v>
      </c>
      <c r="BK195" s="196">
        <f>SUM(BK196:BK207)</f>
        <v>0</v>
      </c>
    </row>
    <row r="196" spans="1:65" s="2" customFormat="1" ht="24.15" customHeight="1">
      <c r="A196" s="40"/>
      <c r="B196" s="41"/>
      <c r="C196" s="199" t="s">
        <v>322</v>
      </c>
      <c r="D196" s="199" t="s">
        <v>114</v>
      </c>
      <c r="E196" s="200" t="s">
        <v>323</v>
      </c>
      <c r="F196" s="201" t="s">
        <v>324</v>
      </c>
      <c r="G196" s="202" t="s">
        <v>142</v>
      </c>
      <c r="H196" s="203">
        <v>180</v>
      </c>
      <c r="I196" s="204"/>
      <c r="J196" s="205">
        <f>ROUND(I196*H196,2)</f>
        <v>0</v>
      </c>
      <c r="K196" s="201" t="s">
        <v>118</v>
      </c>
      <c r="L196" s="46"/>
      <c r="M196" s="206" t="s">
        <v>19</v>
      </c>
      <c r="N196" s="207" t="s">
        <v>43</v>
      </c>
      <c r="O196" s="86"/>
      <c r="P196" s="208">
        <f>O196*H196</f>
        <v>0</v>
      </c>
      <c r="Q196" s="208">
        <v>0</v>
      </c>
      <c r="R196" s="208">
        <f>Q196*H196</f>
        <v>0</v>
      </c>
      <c r="S196" s="208">
        <v>0.00718</v>
      </c>
      <c r="T196" s="209">
        <f>S196*H196</f>
        <v>1.2924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0" t="s">
        <v>214</v>
      </c>
      <c r="AT196" s="210" t="s">
        <v>114</v>
      </c>
      <c r="AU196" s="210" t="s">
        <v>79</v>
      </c>
      <c r="AY196" s="19" t="s">
        <v>112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9" t="s">
        <v>77</v>
      </c>
      <c r="BK196" s="211">
        <f>ROUND(I196*H196,2)</f>
        <v>0</v>
      </c>
      <c r="BL196" s="19" t="s">
        <v>214</v>
      </c>
      <c r="BM196" s="210" t="s">
        <v>325</v>
      </c>
    </row>
    <row r="197" spans="1:47" s="2" customFormat="1" ht="12">
      <c r="A197" s="40"/>
      <c r="B197" s="41"/>
      <c r="C197" s="42"/>
      <c r="D197" s="212" t="s">
        <v>121</v>
      </c>
      <c r="E197" s="42"/>
      <c r="F197" s="213" t="s">
        <v>326</v>
      </c>
      <c r="G197" s="42"/>
      <c r="H197" s="42"/>
      <c r="I197" s="214"/>
      <c r="J197" s="42"/>
      <c r="K197" s="42"/>
      <c r="L197" s="46"/>
      <c r="M197" s="215"/>
      <c r="N197" s="216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121</v>
      </c>
      <c r="AU197" s="19" t="s">
        <v>79</v>
      </c>
    </row>
    <row r="198" spans="1:65" s="2" customFormat="1" ht="37.8" customHeight="1">
      <c r="A198" s="40"/>
      <c r="B198" s="41"/>
      <c r="C198" s="199" t="s">
        <v>327</v>
      </c>
      <c r="D198" s="199" t="s">
        <v>114</v>
      </c>
      <c r="E198" s="200" t="s">
        <v>328</v>
      </c>
      <c r="F198" s="201" t="s">
        <v>329</v>
      </c>
      <c r="G198" s="202" t="s">
        <v>142</v>
      </c>
      <c r="H198" s="203">
        <v>90</v>
      </c>
      <c r="I198" s="204"/>
      <c r="J198" s="205">
        <f>ROUND(I198*H198,2)</f>
        <v>0</v>
      </c>
      <c r="K198" s="201" t="s">
        <v>118</v>
      </c>
      <c r="L198" s="46"/>
      <c r="M198" s="206" t="s">
        <v>19</v>
      </c>
      <c r="N198" s="207" t="s">
        <v>43</v>
      </c>
      <c r="O198" s="86"/>
      <c r="P198" s="208">
        <f>O198*H198</f>
        <v>0</v>
      </c>
      <c r="Q198" s="208">
        <v>0.00019</v>
      </c>
      <c r="R198" s="208">
        <f>Q198*H198</f>
        <v>0.0171</v>
      </c>
      <c r="S198" s="208">
        <v>0</v>
      </c>
      <c r="T198" s="20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0" t="s">
        <v>214</v>
      </c>
      <c r="AT198" s="210" t="s">
        <v>114</v>
      </c>
      <c r="AU198" s="210" t="s">
        <v>79</v>
      </c>
      <c r="AY198" s="19" t="s">
        <v>112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9" t="s">
        <v>77</v>
      </c>
      <c r="BK198" s="211">
        <f>ROUND(I198*H198,2)</f>
        <v>0</v>
      </c>
      <c r="BL198" s="19" t="s">
        <v>214</v>
      </c>
      <c r="BM198" s="210" t="s">
        <v>330</v>
      </c>
    </row>
    <row r="199" spans="1:47" s="2" customFormat="1" ht="12">
      <c r="A199" s="40"/>
      <c r="B199" s="41"/>
      <c r="C199" s="42"/>
      <c r="D199" s="212" t="s">
        <v>121</v>
      </c>
      <c r="E199" s="42"/>
      <c r="F199" s="213" t="s">
        <v>331</v>
      </c>
      <c r="G199" s="42"/>
      <c r="H199" s="42"/>
      <c r="I199" s="214"/>
      <c r="J199" s="42"/>
      <c r="K199" s="42"/>
      <c r="L199" s="46"/>
      <c r="M199" s="215"/>
      <c r="N199" s="216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121</v>
      </c>
      <c r="AU199" s="19" t="s">
        <v>79</v>
      </c>
    </row>
    <row r="200" spans="1:65" s="2" customFormat="1" ht="16.5" customHeight="1">
      <c r="A200" s="40"/>
      <c r="B200" s="41"/>
      <c r="C200" s="250" t="s">
        <v>332</v>
      </c>
      <c r="D200" s="250" t="s">
        <v>253</v>
      </c>
      <c r="E200" s="251" t="s">
        <v>333</v>
      </c>
      <c r="F200" s="252" t="s">
        <v>334</v>
      </c>
      <c r="G200" s="253" t="s">
        <v>142</v>
      </c>
      <c r="H200" s="254">
        <v>99</v>
      </c>
      <c r="I200" s="255"/>
      <c r="J200" s="256">
        <f>ROUND(I200*H200,2)</f>
        <v>0</v>
      </c>
      <c r="K200" s="252" t="s">
        <v>118</v>
      </c>
      <c r="L200" s="257"/>
      <c r="M200" s="258" t="s">
        <v>19</v>
      </c>
      <c r="N200" s="259" t="s">
        <v>43</v>
      </c>
      <c r="O200" s="86"/>
      <c r="P200" s="208">
        <f>O200*H200</f>
        <v>0</v>
      </c>
      <c r="Q200" s="208">
        <v>0.00101</v>
      </c>
      <c r="R200" s="208">
        <f>Q200*H200</f>
        <v>0.09999000000000001</v>
      </c>
      <c r="S200" s="208">
        <v>0</v>
      </c>
      <c r="T200" s="20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0" t="s">
        <v>302</v>
      </c>
      <c r="AT200" s="210" t="s">
        <v>253</v>
      </c>
      <c r="AU200" s="210" t="s">
        <v>79</v>
      </c>
      <c r="AY200" s="19" t="s">
        <v>112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9" t="s">
        <v>77</v>
      </c>
      <c r="BK200" s="211">
        <f>ROUND(I200*H200,2)</f>
        <v>0</v>
      </c>
      <c r="BL200" s="19" t="s">
        <v>214</v>
      </c>
      <c r="BM200" s="210" t="s">
        <v>335</v>
      </c>
    </row>
    <row r="201" spans="1:51" s="14" customFormat="1" ht="12">
      <c r="A201" s="14"/>
      <c r="B201" s="228"/>
      <c r="C201" s="229"/>
      <c r="D201" s="219" t="s">
        <v>123</v>
      </c>
      <c r="E201" s="229"/>
      <c r="F201" s="231" t="s">
        <v>336</v>
      </c>
      <c r="G201" s="229"/>
      <c r="H201" s="232">
        <v>99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38" t="s">
        <v>123</v>
      </c>
      <c r="AU201" s="238" t="s">
        <v>79</v>
      </c>
      <c r="AV201" s="14" t="s">
        <v>79</v>
      </c>
      <c r="AW201" s="14" t="s">
        <v>4</v>
      </c>
      <c r="AX201" s="14" t="s">
        <v>77</v>
      </c>
      <c r="AY201" s="238" t="s">
        <v>112</v>
      </c>
    </row>
    <row r="202" spans="1:65" s="2" customFormat="1" ht="37.8" customHeight="1">
      <c r="A202" s="40"/>
      <c r="B202" s="41"/>
      <c r="C202" s="199" t="s">
        <v>337</v>
      </c>
      <c r="D202" s="199" t="s">
        <v>114</v>
      </c>
      <c r="E202" s="200" t="s">
        <v>338</v>
      </c>
      <c r="F202" s="201" t="s">
        <v>339</v>
      </c>
      <c r="G202" s="202" t="s">
        <v>142</v>
      </c>
      <c r="H202" s="203">
        <v>90</v>
      </c>
      <c r="I202" s="204"/>
      <c r="J202" s="205">
        <f>ROUND(I202*H202,2)</f>
        <v>0</v>
      </c>
      <c r="K202" s="201" t="s">
        <v>118</v>
      </c>
      <c r="L202" s="46"/>
      <c r="M202" s="206" t="s">
        <v>19</v>
      </c>
      <c r="N202" s="207" t="s">
        <v>43</v>
      </c>
      <c r="O202" s="86"/>
      <c r="P202" s="208">
        <f>O202*H202</f>
        <v>0</v>
      </c>
      <c r="Q202" s="208">
        <v>0.00027</v>
      </c>
      <c r="R202" s="208">
        <f>Q202*H202</f>
        <v>0.0243</v>
      </c>
      <c r="S202" s="208">
        <v>0</v>
      </c>
      <c r="T202" s="20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0" t="s">
        <v>214</v>
      </c>
      <c r="AT202" s="210" t="s">
        <v>114</v>
      </c>
      <c r="AU202" s="210" t="s">
        <v>79</v>
      </c>
      <c r="AY202" s="19" t="s">
        <v>112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9" t="s">
        <v>77</v>
      </c>
      <c r="BK202" s="211">
        <f>ROUND(I202*H202,2)</f>
        <v>0</v>
      </c>
      <c r="BL202" s="19" t="s">
        <v>214</v>
      </c>
      <c r="BM202" s="210" t="s">
        <v>340</v>
      </c>
    </row>
    <row r="203" spans="1:47" s="2" customFormat="1" ht="12">
      <c r="A203" s="40"/>
      <c r="B203" s="41"/>
      <c r="C203" s="42"/>
      <c r="D203" s="212" t="s">
        <v>121</v>
      </c>
      <c r="E203" s="42"/>
      <c r="F203" s="213" t="s">
        <v>341</v>
      </c>
      <c r="G203" s="42"/>
      <c r="H203" s="42"/>
      <c r="I203" s="214"/>
      <c r="J203" s="42"/>
      <c r="K203" s="42"/>
      <c r="L203" s="46"/>
      <c r="M203" s="215"/>
      <c r="N203" s="216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121</v>
      </c>
      <c r="AU203" s="19" t="s">
        <v>79</v>
      </c>
    </row>
    <row r="204" spans="1:65" s="2" customFormat="1" ht="16.5" customHeight="1">
      <c r="A204" s="40"/>
      <c r="B204" s="41"/>
      <c r="C204" s="250" t="s">
        <v>342</v>
      </c>
      <c r="D204" s="250" t="s">
        <v>253</v>
      </c>
      <c r="E204" s="251" t="s">
        <v>343</v>
      </c>
      <c r="F204" s="252" t="s">
        <v>344</v>
      </c>
      <c r="G204" s="253" t="s">
        <v>142</v>
      </c>
      <c r="H204" s="254">
        <v>99</v>
      </c>
      <c r="I204" s="255"/>
      <c r="J204" s="256">
        <f>ROUND(I204*H204,2)</f>
        <v>0</v>
      </c>
      <c r="K204" s="252" t="s">
        <v>118</v>
      </c>
      <c r="L204" s="257"/>
      <c r="M204" s="258" t="s">
        <v>19</v>
      </c>
      <c r="N204" s="259" t="s">
        <v>43</v>
      </c>
      <c r="O204" s="86"/>
      <c r="P204" s="208">
        <f>O204*H204</f>
        <v>0</v>
      </c>
      <c r="Q204" s="208">
        <v>0.0013</v>
      </c>
      <c r="R204" s="208">
        <f>Q204*H204</f>
        <v>0.12869999999999998</v>
      </c>
      <c r="S204" s="208">
        <v>0</v>
      </c>
      <c r="T204" s="20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0" t="s">
        <v>302</v>
      </c>
      <c r="AT204" s="210" t="s">
        <v>253</v>
      </c>
      <c r="AU204" s="210" t="s">
        <v>79</v>
      </c>
      <c r="AY204" s="19" t="s">
        <v>112</v>
      </c>
      <c r="BE204" s="211">
        <f>IF(N204="základní",J204,0)</f>
        <v>0</v>
      </c>
      <c r="BF204" s="211">
        <f>IF(N204="snížená",J204,0)</f>
        <v>0</v>
      </c>
      <c r="BG204" s="211">
        <f>IF(N204="zákl. přenesená",J204,0)</f>
        <v>0</v>
      </c>
      <c r="BH204" s="211">
        <f>IF(N204="sníž. přenesená",J204,0)</f>
        <v>0</v>
      </c>
      <c r="BI204" s="211">
        <f>IF(N204="nulová",J204,0)</f>
        <v>0</v>
      </c>
      <c r="BJ204" s="19" t="s">
        <v>77</v>
      </c>
      <c r="BK204" s="211">
        <f>ROUND(I204*H204,2)</f>
        <v>0</v>
      </c>
      <c r="BL204" s="19" t="s">
        <v>214</v>
      </c>
      <c r="BM204" s="210" t="s">
        <v>345</v>
      </c>
    </row>
    <row r="205" spans="1:51" s="14" customFormat="1" ht="12">
      <c r="A205" s="14"/>
      <c r="B205" s="228"/>
      <c r="C205" s="229"/>
      <c r="D205" s="219" t="s">
        <v>123</v>
      </c>
      <c r="E205" s="229"/>
      <c r="F205" s="231" t="s">
        <v>336</v>
      </c>
      <c r="G205" s="229"/>
      <c r="H205" s="232">
        <v>99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8" t="s">
        <v>123</v>
      </c>
      <c r="AU205" s="238" t="s">
        <v>79</v>
      </c>
      <c r="AV205" s="14" t="s">
        <v>79</v>
      </c>
      <c r="AW205" s="14" t="s">
        <v>4</v>
      </c>
      <c r="AX205" s="14" t="s">
        <v>77</v>
      </c>
      <c r="AY205" s="238" t="s">
        <v>112</v>
      </c>
    </row>
    <row r="206" spans="1:65" s="2" customFormat="1" ht="24.15" customHeight="1">
      <c r="A206" s="40"/>
      <c r="B206" s="41"/>
      <c r="C206" s="199" t="s">
        <v>346</v>
      </c>
      <c r="D206" s="199" t="s">
        <v>114</v>
      </c>
      <c r="E206" s="200" t="s">
        <v>347</v>
      </c>
      <c r="F206" s="201" t="s">
        <v>348</v>
      </c>
      <c r="G206" s="202" t="s">
        <v>349</v>
      </c>
      <c r="H206" s="260"/>
      <c r="I206" s="204"/>
      <c r="J206" s="205">
        <f>ROUND(I206*H206,2)</f>
        <v>0</v>
      </c>
      <c r="K206" s="201" t="s">
        <v>118</v>
      </c>
      <c r="L206" s="46"/>
      <c r="M206" s="206" t="s">
        <v>19</v>
      </c>
      <c r="N206" s="207" t="s">
        <v>43</v>
      </c>
      <c r="O206" s="86"/>
      <c r="P206" s="208">
        <f>O206*H206</f>
        <v>0</v>
      </c>
      <c r="Q206" s="208">
        <v>0</v>
      </c>
      <c r="R206" s="208">
        <f>Q206*H206</f>
        <v>0</v>
      </c>
      <c r="S206" s="208">
        <v>0</v>
      </c>
      <c r="T206" s="20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0" t="s">
        <v>214</v>
      </c>
      <c r="AT206" s="210" t="s">
        <v>114</v>
      </c>
      <c r="AU206" s="210" t="s">
        <v>79</v>
      </c>
      <c r="AY206" s="19" t="s">
        <v>112</v>
      </c>
      <c r="BE206" s="211">
        <f>IF(N206="základní",J206,0)</f>
        <v>0</v>
      </c>
      <c r="BF206" s="211">
        <f>IF(N206="snížená",J206,0)</f>
        <v>0</v>
      </c>
      <c r="BG206" s="211">
        <f>IF(N206="zákl. přenesená",J206,0)</f>
        <v>0</v>
      </c>
      <c r="BH206" s="211">
        <f>IF(N206="sníž. přenesená",J206,0)</f>
        <v>0</v>
      </c>
      <c r="BI206" s="211">
        <f>IF(N206="nulová",J206,0)</f>
        <v>0</v>
      </c>
      <c r="BJ206" s="19" t="s">
        <v>77</v>
      </c>
      <c r="BK206" s="211">
        <f>ROUND(I206*H206,2)</f>
        <v>0</v>
      </c>
      <c r="BL206" s="19" t="s">
        <v>214</v>
      </c>
      <c r="BM206" s="210" t="s">
        <v>350</v>
      </c>
    </row>
    <row r="207" spans="1:47" s="2" customFormat="1" ht="12">
      <c r="A207" s="40"/>
      <c r="B207" s="41"/>
      <c r="C207" s="42"/>
      <c r="D207" s="212" t="s">
        <v>121</v>
      </c>
      <c r="E207" s="42"/>
      <c r="F207" s="213" t="s">
        <v>351</v>
      </c>
      <c r="G207" s="42"/>
      <c r="H207" s="42"/>
      <c r="I207" s="214"/>
      <c r="J207" s="42"/>
      <c r="K207" s="42"/>
      <c r="L207" s="46"/>
      <c r="M207" s="215"/>
      <c r="N207" s="216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121</v>
      </c>
      <c r="AU207" s="19" t="s">
        <v>79</v>
      </c>
    </row>
    <row r="208" spans="1:63" s="12" customFormat="1" ht="22.8" customHeight="1">
      <c r="A208" s="12"/>
      <c r="B208" s="183"/>
      <c r="C208" s="184"/>
      <c r="D208" s="185" t="s">
        <v>71</v>
      </c>
      <c r="E208" s="197" t="s">
        <v>352</v>
      </c>
      <c r="F208" s="197" t="s">
        <v>353</v>
      </c>
      <c r="G208" s="184"/>
      <c r="H208" s="184"/>
      <c r="I208" s="187"/>
      <c r="J208" s="198">
        <f>BK208</f>
        <v>0</v>
      </c>
      <c r="K208" s="184"/>
      <c r="L208" s="189"/>
      <c r="M208" s="190"/>
      <c r="N208" s="191"/>
      <c r="O208" s="191"/>
      <c r="P208" s="192">
        <f>SUM(P209:P226)</f>
        <v>0</v>
      </c>
      <c r="Q208" s="191"/>
      <c r="R208" s="192">
        <f>SUM(R209:R226)</f>
        <v>0.6003000000000001</v>
      </c>
      <c r="S208" s="191"/>
      <c r="T208" s="193">
        <f>SUM(T209:T226)</f>
        <v>1.4661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94" t="s">
        <v>79</v>
      </c>
      <c r="AT208" s="195" t="s">
        <v>71</v>
      </c>
      <c r="AU208" s="195" t="s">
        <v>77</v>
      </c>
      <c r="AY208" s="194" t="s">
        <v>112</v>
      </c>
      <c r="BK208" s="196">
        <f>SUM(BK209:BK226)</f>
        <v>0</v>
      </c>
    </row>
    <row r="209" spans="1:65" s="2" customFormat="1" ht="16.5" customHeight="1">
      <c r="A209" s="40"/>
      <c r="B209" s="41"/>
      <c r="C209" s="199" t="s">
        <v>354</v>
      </c>
      <c r="D209" s="199" t="s">
        <v>114</v>
      </c>
      <c r="E209" s="200" t="s">
        <v>355</v>
      </c>
      <c r="F209" s="201" t="s">
        <v>356</v>
      </c>
      <c r="G209" s="202" t="s">
        <v>203</v>
      </c>
      <c r="H209" s="203">
        <v>1</v>
      </c>
      <c r="I209" s="204"/>
      <c r="J209" s="205">
        <f>ROUND(I209*H209,2)</f>
        <v>0</v>
      </c>
      <c r="K209" s="201" t="s">
        <v>19</v>
      </c>
      <c r="L209" s="46"/>
      <c r="M209" s="206" t="s">
        <v>19</v>
      </c>
      <c r="N209" s="207" t="s">
        <v>43</v>
      </c>
      <c r="O209" s="86"/>
      <c r="P209" s="208">
        <f>O209*H209</f>
        <v>0</v>
      </c>
      <c r="Q209" s="208">
        <v>0</v>
      </c>
      <c r="R209" s="208">
        <f>Q209*H209</f>
        <v>0</v>
      </c>
      <c r="S209" s="208">
        <v>0</v>
      </c>
      <c r="T209" s="20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0" t="s">
        <v>214</v>
      </c>
      <c r="AT209" s="210" t="s">
        <v>114</v>
      </c>
      <c r="AU209" s="210" t="s">
        <v>79</v>
      </c>
      <c r="AY209" s="19" t="s">
        <v>112</v>
      </c>
      <c r="BE209" s="211">
        <f>IF(N209="základní",J209,0)</f>
        <v>0</v>
      </c>
      <c r="BF209" s="211">
        <f>IF(N209="snížená",J209,0)</f>
        <v>0</v>
      </c>
      <c r="BG209" s="211">
        <f>IF(N209="zákl. přenesená",J209,0)</f>
        <v>0</v>
      </c>
      <c r="BH209" s="211">
        <f>IF(N209="sníž. přenesená",J209,0)</f>
        <v>0</v>
      </c>
      <c r="BI209" s="211">
        <f>IF(N209="nulová",J209,0)</f>
        <v>0</v>
      </c>
      <c r="BJ209" s="19" t="s">
        <v>77</v>
      </c>
      <c r="BK209" s="211">
        <f>ROUND(I209*H209,2)</f>
        <v>0</v>
      </c>
      <c r="BL209" s="19" t="s">
        <v>214</v>
      </c>
      <c r="BM209" s="210" t="s">
        <v>357</v>
      </c>
    </row>
    <row r="210" spans="1:65" s="2" customFormat="1" ht="16.5" customHeight="1">
      <c r="A210" s="40"/>
      <c r="B210" s="41"/>
      <c r="C210" s="199" t="s">
        <v>358</v>
      </c>
      <c r="D210" s="199" t="s">
        <v>114</v>
      </c>
      <c r="E210" s="200" t="s">
        <v>359</v>
      </c>
      <c r="F210" s="201" t="s">
        <v>360</v>
      </c>
      <c r="G210" s="202" t="s">
        <v>142</v>
      </c>
      <c r="H210" s="203">
        <v>90</v>
      </c>
      <c r="I210" s="204"/>
      <c r="J210" s="205">
        <f>ROUND(I210*H210,2)</f>
        <v>0</v>
      </c>
      <c r="K210" s="201" t="s">
        <v>118</v>
      </c>
      <c r="L210" s="46"/>
      <c r="M210" s="206" t="s">
        <v>19</v>
      </c>
      <c r="N210" s="207" t="s">
        <v>43</v>
      </c>
      <c r="O210" s="86"/>
      <c r="P210" s="208">
        <f>O210*H210</f>
        <v>0</v>
      </c>
      <c r="Q210" s="208">
        <v>0</v>
      </c>
      <c r="R210" s="208">
        <f>Q210*H210</f>
        <v>0</v>
      </c>
      <c r="S210" s="208">
        <v>0.0067</v>
      </c>
      <c r="T210" s="209">
        <f>S210*H210</f>
        <v>0.603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0" t="s">
        <v>214</v>
      </c>
      <c r="AT210" s="210" t="s">
        <v>114</v>
      </c>
      <c r="AU210" s="210" t="s">
        <v>79</v>
      </c>
      <c r="AY210" s="19" t="s">
        <v>112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9" t="s">
        <v>77</v>
      </c>
      <c r="BK210" s="211">
        <f>ROUND(I210*H210,2)</f>
        <v>0</v>
      </c>
      <c r="BL210" s="19" t="s">
        <v>214</v>
      </c>
      <c r="BM210" s="210" t="s">
        <v>361</v>
      </c>
    </row>
    <row r="211" spans="1:47" s="2" customFormat="1" ht="12">
      <c r="A211" s="40"/>
      <c r="B211" s="41"/>
      <c r="C211" s="42"/>
      <c r="D211" s="212" t="s">
        <v>121</v>
      </c>
      <c r="E211" s="42"/>
      <c r="F211" s="213" t="s">
        <v>362</v>
      </c>
      <c r="G211" s="42"/>
      <c r="H211" s="42"/>
      <c r="I211" s="214"/>
      <c r="J211" s="42"/>
      <c r="K211" s="42"/>
      <c r="L211" s="46"/>
      <c r="M211" s="215"/>
      <c r="N211" s="216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121</v>
      </c>
      <c r="AU211" s="19" t="s">
        <v>79</v>
      </c>
    </row>
    <row r="212" spans="1:65" s="2" customFormat="1" ht="16.5" customHeight="1">
      <c r="A212" s="40"/>
      <c r="B212" s="41"/>
      <c r="C212" s="199" t="s">
        <v>363</v>
      </c>
      <c r="D212" s="199" t="s">
        <v>114</v>
      </c>
      <c r="E212" s="200" t="s">
        <v>364</v>
      </c>
      <c r="F212" s="201" t="s">
        <v>365</v>
      </c>
      <c r="G212" s="202" t="s">
        <v>142</v>
      </c>
      <c r="H212" s="203">
        <v>90</v>
      </c>
      <c r="I212" s="204"/>
      <c r="J212" s="205">
        <f>ROUND(I212*H212,2)</f>
        <v>0</v>
      </c>
      <c r="K212" s="201" t="s">
        <v>118</v>
      </c>
      <c r="L212" s="46"/>
      <c r="M212" s="206" t="s">
        <v>19</v>
      </c>
      <c r="N212" s="207" t="s">
        <v>43</v>
      </c>
      <c r="O212" s="86"/>
      <c r="P212" s="208">
        <f>O212*H212</f>
        <v>0</v>
      </c>
      <c r="Q212" s="208">
        <v>0</v>
      </c>
      <c r="R212" s="208">
        <f>Q212*H212</f>
        <v>0</v>
      </c>
      <c r="S212" s="208">
        <v>0.00959</v>
      </c>
      <c r="T212" s="209">
        <f>S212*H212</f>
        <v>0.8631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0" t="s">
        <v>214</v>
      </c>
      <c r="AT212" s="210" t="s">
        <v>114</v>
      </c>
      <c r="AU212" s="210" t="s">
        <v>79</v>
      </c>
      <c r="AY212" s="19" t="s">
        <v>112</v>
      </c>
      <c r="BE212" s="211">
        <f>IF(N212="základní",J212,0)</f>
        <v>0</v>
      </c>
      <c r="BF212" s="211">
        <f>IF(N212="snížená",J212,0)</f>
        <v>0</v>
      </c>
      <c r="BG212" s="211">
        <f>IF(N212="zákl. přenesená",J212,0)</f>
        <v>0</v>
      </c>
      <c r="BH212" s="211">
        <f>IF(N212="sníž. přenesená",J212,0)</f>
        <v>0</v>
      </c>
      <c r="BI212" s="211">
        <f>IF(N212="nulová",J212,0)</f>
        <v>0</v>
      </c>
      <c r="BJ212" s="19" t="s">
        <v>77</v>
      </c>
      <c r="BK212" s="211">
        <f>ROUND(I212*H212,2)</f>
        <v>0</v>
      </c>
      <c r="BL212" s="19" t="s">
        <v>214</v>
      </c>
      <c r="BM212" s="210" t="s">
        <v>366</v>
      </c>
    </row>
    <row r="213" spans="1:47" s="2" customFormat="1" ht="12">
      <c r="A213" s="40"/>
      <c r="B213" s="41"/>
      <c r="C213" s="42"/>
      <c r="D213" s="212" t="s">
        <v>121</v>
      </c>
      <c r="E213" s="42"/>
      <c r="F213" s="213" t="s">
        <v>367</v>
      </c>
      <c r="G213" s="42"/>
      <c r="H213" s="42"/>
      <c r="I213" s="214"/>
      <c r="J213" s="42"/>
      <c r="K213" s="42"/>
      <c r="L213" s="46"/>
      <c r="M213" s="215"/>
      <c r="N213" s="216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121</v>
      </c>
      <c r="AU213" s="19" t="s">
        <v>79</v>
      </c>
    </row>
    <row r="214" spans="1:65" s="2" customFormat="1" ht="16.5" customHeight="1">
      <c r="A214" s="40"/>
      <c r="B214" s="41"/>
      <c r="C214" s="199" t="s">
        <v>368</v>
      </c>
      <c r="D214" s="199" t="s">
        <v>114</v>
      </c>
      <c r="E214" s="200" t="s">
        <v>369</v>
      </c>
      <c r="F214" s="201" t="s">
        <v>370</v>
      </c>
      <c r="G214" s="202" t="s">
        <v>203</v>
      </c>
      <c r="H214" s="203">
        <v>1</v>
      </c>
      <c r="I214" s="204"/>
      <c r="J214" s="205">
        <f>ROUND(I214*H214,2)</f>
        <v>0</v>
      </c>
      <c r="K214" s="201" t="s">
        <v>19</v>
      </c>
      <c r="L214" s="46"/>
      <c r="M214" s="206" t="s">
        <v>19</v>
      </c>
      <c r="N214" s="207" t="s">
        <v>43</v>
      </c>
      <c r="O214" s="86"/>
      <c r="P214" s="208">
        <f>O214*H214</f>
        <v>0</v>
      </c>
      <c r="Q214" s="208">
        <v>0</v>
      </c>
      <c r="R214" s="208">
        <f>Q214*H214</f>
        <v>0</v>
      </c>
      <c r="S214" s="208">
        <v>0</v>
      </c>
      <c r="T214" s="20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0" t="s">
        <v>214</v>
      </c>
      <c r="AT214" s="210" t="s">
        <v>114</v>
      </c>
      <c r="AU214" s="210" t="s">
        <v>79</v>
      </c>
      <c r="AY214" s="19" t="s">
        <v>112</v>
      </c>
      <c r="BE214" s="211">
        <f>IF(N214="základní",J214,0)</f>
        <v>0</v>
      </c>
      <c r="BF214" s="211">
        <f>IF(N214="snížená",J214,0)</f>
        <v>0</v>
      </c>
      <c r="BG214" s="211">
        <f>IF(N214="zákl. přenesená",J214,0)</f>
        <v>0</v>
      </c>
      <c r="BH214" s="211">
        <f>IF(N214="sníž. přenesená",J214,0)</f>
        <v>0</v>
      </c>
      <c r="BI214" s="211">
        <f>IF(N214="nulová",J214,0)</f>
        <v>0</v>
      </c>
      <c r="BJ214" s="19" t="s">
        <v>77</v>
      </c>
      <c r="BK214" s="211">
        <f>ROUND(I214*H214,2)</f>
        <v>0</v>
      </c>
      <c r="BL214" s="19" t="s">
        <v>214</v>
      </c>
      <c r="BM214" s="210" t="s">
        <v>371</v>
      </c>
    </row>
    <row r="215" spans="1:65" s="2" customFormat="1" ht="21.75" customHeight="1">
      <c r="A215" s="40"/>
      <c r="B215" s="41"/>
      <c r="C215" s="199" t="s">
        <v>372</v>
      </c>
      <c r="D215" s="199" t="s">
        <v>114</v>
      </c>
      <c r="E215" s="200" t="s">
        <v>373</v>
      </c>
      <c r="F215" s="201" t="s">
        <v>374</v>
      </c>
      <c r="G215" s="202" t="s">
        <v>142</v>
      </c>
      <c r="H215" s="203">
        <v>90</v>
      </c>
      <c r="I215" s="204"/>
      <c r="J215" s="205">
        <f>ROUND(I215*H215,2)</f>
        <v>0</v>
      </c>
      <c r="K215" s="201" t="s">
        <v>118</v>
      </c>
      <c r="L215" s="46"/>
      <c r="M215" s="206" t="s">
        <v>19</v>
      </c>
      <c r="N215" s="207" t="s">
        <v>43</v>
      </c>
      <c r="O215" s="86"/>
      <c r="P215" s="208">
        <f>O215*H215</f>
        <v>0</v>
      </c>
      <c r="Q215" s="208">
        <v>0.00284</v>
      </c>
      <c r="R215" s="208">
        <f>Q215*H215</f>
        <v>0.2556</v>
      </c>
      <c r="S215" s="208">
        <v>0</v>
      </c>
      <c r="T215" s="20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0" t="s">
        <v>214</v>
      </c>
      <c r="AT215" s="210" t="s">
        <v>114</v>
      </c>
      <c r="AU215" s="210" t="s">
        <v>79</v>
      </c>
      <c r="AY215" s="19" t="s">
        <v>112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9" t="s">
        <v>77</v>
      </c>
      <c r="BK215" s="211">
        <f>ROUND(I215*H215,2)</f>
        <v>0</v>
      </c>
      <c r="BL215" s="19" t="s">
        <v>214</v>
      </c>
      <c r="BM215" s="210" t="s">
        <v>375</v>
      </c>
    </row>
    <row r="216" spans="1:47" s="2" customFormat="1" ht="12">
      <c r="A216" s="40"/>
      <c r="B216" s="41"/>
      <c r="C216" s="42"/>
      <c r="D216" s="212" t="s">
        <v>121</v>
      </c>
      <c r="E216" s="42"/>
      <c r="F216" s="213" t="s">
        <v>376</v>
      </c>
      <c r="G216" s="42"/>
      <c r="H216" s="42"/>
      <c r="I216" s="214"/>
      <c r="J216" s="42"/>
      <c r="K216" s="42"/>
      <c r="L216" s="46"/>
      <c r="M216" s="215"/>
      <c r="N216" s="216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121</v>
      </c>
      <c r="AU216" s="19" t="s">
        <v>79</v>
      </c>
    </row>
    <row r="217" spans="1:65" s="2" customFormat="1" ht="21.75" customHeight="1">
      <c r="A217" s="40"/>
      <c r="B217" s="41"/>
      <c r="C217" s="199" t="s">
        <v>377</v>
      </c>
      <c r="D217" s="199" t="s">
        <v>114</v>
      </c>
      <c r="E217" s="200" t="s">
        <v>378</v>
      </c>
      <c r="F217" s="201" t="s">
        <v>379</v>
      </c>
      <c r="G217" s="202" t="s">
        <v>142</v>
      </c>
      <c r="H217" s="203">
        <v>90</v>
      </c>
      <c r="I217" s="204"/>
      <c r="J217" s="205">
        <f>ROUND(I217*H217,2)</f>
        <v>0</v>
      </c>
      <c r="K217" s="201" t="s">
        <v>19</v>
      </c>
      <c r="L217" s="46"/>
      <c r="M217" s="206" t="s">
        <v>19</v>
      </c>
      <c r="N217" s="207" t="s">
        <v>43</v>
      </c>
      <c r="O217" s="86"/>
      <c r="P217" s="208">
        <f>O217*H217</f>
        <v>0</v>
      </c>
      <c r="Q217" s="208">
        <v>0.00373</v>
      </c>
      <c r="R217" s="208">
        <f>Q217*H217</f>
        <v>0.3357</v>
      </c>
      <c r="S217" s="208">
        <v>0</v>
      </c>
      <c r="T217" s="20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10" t="s">
        <v>214</v>
      </c>
      <c r="AT217" s="210" t="s">
        <v>114</v>
      </c>
      <c r="AU217" s="210" t="s">
        <v>79</v>
      </c>
      <c r="AY217" s="19" t="s">
        <v>112</v>
      </c>
      <c r="BE217" s="211">
        <f>IF(N217="základní",J217,0)</f>
        <v>0</v>
      </c>
      <c r="BF217" s="211">
        <f>IF(N217="snížená",J217,0)</f>
        <v>0</v>
      </c>
      <c r="BG217" s="211">
        <f>IF(N217="zákl. přenesená",J217,0)</f>
        <v>0</v>
      </c>
      <c r="BH217" s="211">
        <f>IF(N217="sníž. přenesená",J217,0)</f>
        <v>0</v>
      </c>
      <c r="BI217" s="211">
        <f>IF(N217="nulová",J217,0)</f>
        <v>0</v>
      </c>
      <c r="BJ217" s="19" t="s">
        <v>77</v>
      </c>
      <c r="BK217" s="211">
        <f>ROUND(I217*H217,2)</f>
        <v>0</v>
      </c>
      <c r="BL217" s="19" t="s">
        <v>214</v>
      </c>
      <c r="BM217" s="210" t="s">
        <v>380</v>
      </c>
    </row>
    <row r="218" spans="1:65" s="2" customFormat="1" ht="16.5" customHeight="1">
      <c r="A218" s="40"/>
      <c r="B218" s="41"/>
      <c r="C218" s="199" t="s">
        <v>381</v>
      </c>
      <c r="D218" s="199" t="s">
        <v>114</v>
      </c>
      <c r="E218" s="200" t="s">
        <v>382</v>
      </c>
      <c r="F218" s="201" t="s">
        <v>383</v>
      </c>
      <c r="G218" s="202" t="s">
        <v>203</v>
      </c>
      <c r="H218" s="203">
        <v>1</v>
      </c>
      <c r="I218" s="204"/>
      <c r="J218" s="205">
        <f>ROUND(I218*H218,2)</f>
        <v>0</v>
      </c>
      <c r="K218" s="201" t="s">
        <v>19</v>
      </c>
      <c r="L218" s="46"/>
      <c r="M218" s="206" t="s">
        <v>19</v>
      </c>
      <c r="N218" s="207" t="s">
        <v>43</v>
      </c>
      <c r="O218" s="86"/>
      <c r="P218" s="208">
        <f>O218*H218</f>
        <v>0</v>
      </c>
      <c r="Q218" s="208">
        <v>0</v>
      </c>
      <c r="R218" s="208">
        <f>Q218*H218</f>
        <v>0</v>
      </c>
      <c r="S218" s="208">
        <v>0</v>
      </c>
      <c r="T218" s="20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0" t="s">
        <v>214</v>
      </c>
      <c r="AT218" s="210" t="s">
        <v>114</v>
      </c>
      <c r="AU218" s="210" t="s">
        <v>79</v>
      </c>
      <c r="AY218" s="19" t="s">
        <v>112</v>
      </c>
      <c r="BE218" s="211">
        <f>IF(N218="základní",J218,0)</f>
        <v>0</v>
      </c>
      <c r="BF218" s="211">
        <f>IF(N218="snížená",J218,0)</f>
        <v>0</v>
      </c>
      <c r="BG218" s="211">
        <f>IF(N218="zákl. přenesená",J218,0)</f>
        <v>0</v>
      </c>
      <c r="BH218" s="211">
        <f>IF(N218="sníž. přenesená",J218,0)</f>
        <v>0</v>
      </c>
      <c r="BI218" s="211">
        <f>IF(N218="nulová",J218,0)</f>
        <v>0</v>
      </c>
      <c r="BJ218" s="19" t="s">
        <v>77</v>
      </c>
      <c r="BK218" s="211">
        <f>ROUND(I218*H218,2)</f>
        <v>0</v>
      </c>
      <c r="BL218" s="19" t="s">
        <v>214</v>
      </c>
      <c r="BM218" s="210" t="s">
        <v>384</v>
      </c>
    </row>
    <row r="219" spans="1:65" s="2" customFormat="1" ht="21.75" customHeight="1">
      <c r="A219" s="40"/>
      <c r="B219" s="41"/>
      <c r="C219" s="199" t="s">
        <v>385</v>
      </c>
      <c r="D219" s="199" t="s">
        <v>114</v>
      </c>
      <c r="E219" s="200" t="s">
        <v>386</v>
      </c>
      <c r="F219" s="201" t="s">
        <v>387</v>
      </c>
      <c r="G219" s="202" t="s">
        <v>142</v>
      </c>
      <c r="H219" s="203">
        <v>180</v>
      </c>
      <c r="I219" s="204"/>
      <c r="J219" s="205">
        <f>ROUND(I219*H219,2)</f>
        <v>0</v>
      </c>
      <c r="K219" s="201" t="s">
        <v>118</v>
      </c>
      <c r="L219" s="46"/>
      <c r="M219" s="206" t="s">
        <v>19</v>
      </c>
      <c r="N219" s="207" t="s">
        <v>43</v>
      </c>
      <c r="O219" s="86"/>
      <c r="P219" s="208">
        <f>O219*H219</f>
        <v>0</v>
      </c>
      <c r="Q219" s="208">
        <v>1E-05</v>
      </c>
      <c r="R219" s="208">
        <f>Q219*H219</f>
        <v>0.0018000000000000002</v>
      </c>
      <c r="S219" s="208">
        <v>0</v>
      </c>
      <c r="T219" s="20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10" t="s">
        <v>214</v>
      </c>
      <c r="AT219" s="210" t="s">
        <v>114</v>
      </c>
      <c r="AU219" s="210" t="s">
        <v>79</v>
      </c>
      <c r="AY219" s="19" t="s">
        <v>112</v>
      </c>
      <c r="BE219" s="211">
        <f>IF(N219="základní",J219,0)</f>
        <v>0</v>
      </c>
      <c r="BF219" s="211">
        <f>IF(N219="snížená",J219,0)</f>
        <v>0</v>
      </c>
      <c r="BG219" s="211">
        <f>IF(N219="zákl. přenesená",J219,0)</f>
        <v>0</v>
      </c>
      <c r="BH219" s="211">
        <f>IF(N219="sníž. přenesená",J219,0)</f>
        <v>0</v>
      </c>
      <c r="BI219" s="211">
        <f>IF(N219="nulová",J219,0)</f>
        <v>0</v>
      </c>
      <c r="BJ219" s="19" t="s">
        <v>77</v>
      </c>
      <c r="BK219" s="211">
        <f>ROUND(I219*H219,2)</f>
        <v>0</v>
      </c>
      <c r="BL219" s="19" t="s">
        <v>214</v>
      </c>
      <c r="BM219" s="210" t="s">
        <v>388</v>
      </c>
    </row>
    <row r="220" spans="1:47" s="2" customFormat="1" ht="12">
      <c r="A220" s="40"/>
      <c r="B220" s="41"/>
      <c r="C220" s="42"/>
      <c r="D220" s="212" t="s">
        <v>121</v>
      </c>
      <c r="E220" s="42"/>
      <c r="F220" s="213" t="s">
        <v>389</v>
      </c>
      <c r="G220" s="42"/>
      <c r="H220" s="42"/>
      <c r="I220" s="214"/>
      <c r="J220" s="42"/>
      <c r="K220" s="42"/>
      <c r="L220" s="46"/>
      <c r="M220" s="215"/>
      <c r="N220" s="216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121</v>
      </c>
      <c r="AU220" s="19" t="s">
        <v>79</v>
      </c>
    </row>
    <row r="221" spans="1:65" s="2" customFormat="1" ht="24.15" customHeight="1">
      <c r="A221" s="40"/>
      <c r="B221" s="41"/>
      <c r="C221" s="199" t="s">
        <v>390</v>
      </c>
      <c r="D221" s="199" t="s">
        <v>114</v>
      </c>
      <c r="E221" s="200" t="s">
        <v>391</v>
      </c>
      <c r="F221" s="201" t="s">
        <v>392</v>
      </c>
      <c r="G221" s="202" t="s">
        <v>142</v>
      </c>
      <c r="H221" s="203">
        <v>90</v>
      </c>
      <c r="I221" s="204"/>
      <c r="J221" s="205">
        <f>ROUND(I221*H221,2)</f>
        <v>0</v>
      </c>
      <c r="K221" s="201" t="s">
        <v>118</v>
      </c>
      <c r="L221" s="46"/>
      <c r="M221" s="206" t="s">
        <v>19</v>
      </c>
      <c r="N221" s="207" t="s">
        <v>43</v>
      </c>
      <c r="O221" s="86"/>
      <c r="P221" s="208">
        <f>O221*H221</f>
        <v>0</v>
      </c>
      <c r="Q221" s="208">
        <v>2E-05</v>
      </c>
      <c r="R221" s="208">
        <f>Q221*H221</f>
        <v>0.0018000000000000002</v>
      </c>
      <c r="S221" s="208">
        <v>0</v>
      </c>
      <c r="T221" s="20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0" t="s">
        <v>214</v>
      </c>
      <c r="AT221" s="210" t="s">
        <v>114</v>
      </c>
      <c r="AU221" s="210" t="s">
        <v>79</v>
      </c>
      <c r="AY221" s="19" t="s">
        <v>112</v>
      </c>
      <c r="BE221" s="211">
        <f>IF(N221="základní",J221,0)</f>
        <v>0</v>
      </c>
      <c r="BF221" s="211">
        <f>IF(N221="snížená",J221,0)</f>
        <v>0</v>
      </c>
      <c r="BG221" s="211">
        <f>IF(N221="zákl. přenesená",J221,0)</f>
        <v>0</v>
      </c>
      <c r="BH221" s="211">
        <f>IF(N221="sníž. přenesená",J221,0)</f>
        <v>0</v>
      </c>
      <c r="BI221" s="211">
        <f>IF(N221="nulová",J221,0)</f>
        <v>0</v>
      </c>
      <c r="BJ221" s="19" t="s">
        <v>77</v>
      </c>
      <c r="BK221" s="211">
        <f>ROUND(I221*H221,2)</f>
        <v>0</v>
      </c>
      <c r="BL221" s="19" t="s">
        <v>214</v>
      </c>
      <c r="BM221" s="210" t="s">
        <v>393</v>
      </c>
    </row>
    <row r="222" spans="1:47" s="2" customFormat="1" ht="12">
      <c r="A222" s="40"/>
      <c r="B222" s="41"/>
      <c r="C222" s="42"/>
      <c r="D222" s="212" t="s">
        <v>121</v>
      </c>
      <c r="E222" s="42"/>
      <c r="F222" s="213" t="s">
        <v>394</v>
      </c>
      <c r="G222" s="42"/>
      <c r="H222" s="42"/>
      <c r="I222" s="214"/>
      <c r="J222" s="42"/>
      <c r="K222" s="42"/>
      <c r="L222" s="46"/>
      <c r="M222" s="215"/>
      <c r="N222" s="216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121</v>
      </c>
      <c r="AU222" s="19" t="s">
        <v>79</v>
      </c>
    </row>
    <row r="223" spans="1:65" s="2" customFormat="1" ht="24.15" customHeight="1">
      <c r="A223" s="40"/>
      <c r="B223" s="41"/>
      <c r="C223" s="199" t="s">
        <v>395</v>
      </c>
      <c r="D223" s="199" t="s">
        <v>114</v>
      </c>
      <c r="E223" s="200" t="s">
        <v>396</v>
      </c>
      <c r="F223" s="201" t="s">
        <v>397</v>
      </c>
      <c r="G223" s="202" t="s">
        <v>142</v>
      </c>
      <c r="H223" s="203">
        <v>90</v>
      </c>
      <c r="I223" s="204"/>
      <c r="J223" s="205">
        <f>ROUND(I223*H223,2)</f>
        <v>0</v>
      </c>
      <c r="K223" s="201" t="s">
        <v>118</v>
      </c>
      <c r="L223" s="46"/>
      <c r="M223" s="206" t="s">
        <v>19</v>
      </c>
      <c r="N223" s="207" t="s">
        <v>43</v>
      </c>
      <c r="O223" s="86"/>
      <c r="P223" s="208">
        <f>O223*H223</f>
        <v>0</v>
      </c>
      <c r="Q223" s="208">
        <v>6E-05</v>
      </c>
      <c r="R223" s="208">
        <f>Q223*H223</f>
        <v>0.0054</v>
      </c>
      <c r="S223" s="208">
        <v>0</v>
      </c>
      <c r="T223" s="20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0" t="s">
        <v>214</v>
      </c>
      <c r="AT223" s="210" t="s">
        <v>114</v>
      </c>
      <c r="AU223" s="210" t="s">
        <v>79</v>
      </c>
      <c r="AY223" s="19" t="s">
        <v>112</v>
      </c>
      <c r="BE223" s="211">
        <f>IF(N223="základní",J223,0)</f>
        <v>0</v>
      </c>
      <c r="BF223" s="211">
        <f>IF(N223="snížená",J223,0)</f>
        <v>0</v>
      </c>
      <c r="BG223" s="211">
        <f>IF(N223="zákl. přenesená",J223,0)</f>
        <v>0</v>
      </c>
      <c r="BH223" s="211">
        <f>IF(N223="sníž. přenesená",J223,0)</f>
        <v>0</v>
      </c>
      <c r="BI223" s="211">
        <f>IF(N223="nulová",J223,0)</f>
        <v>0</v>
      </c>
      <c r="BJ223" s="19" t="s">
        <v>77</v>
      </c>
      <c r="BK223" s="211">
        <f>ROUND(I223*H223,2)</f>
        <v>0</v>
      </c>
      <c r="BL223" s="19" t="s">
        <v>214</v>
      </c>
      <c r="BM223" s="210" t="s">
        <v>398</v>
      </c>
    </row>
    <row r="224" spans="1:47" s="2" customFormat="1" ht="12">
      <c r="A224" s="40"/>
      <c r="B224" s="41"/>
      <c r="C224" s="42"/>
      <c r="D224" s="212" t="s">
        <v>121</v>
      </c>
      <c r="E224" s="42"/>
      <c r="F224" s="213" t="s">
        <v>399</v>
      </c>
      <c r="G224" s="42"/>
      <c r="H224" s="42"/>
      <c r="I224" s="214"/>
      <c r="J224" s="42"/>
      <c r="K224" s="42"/>
      <c r="L224" s="46"/>
      <c r="M224" s="215"/>
      <c r="N224" s="216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121</v>
      </c>
      <c r="AU224" s="19" t="s">
        <v>79</v>
      </c>
    </row>
    <row r="225" spans="1:65" s="2" customFormat="1" ht="24.15" customHeight="1">
      <c r="A225" s="40"/>
      <c r="B225" s="41"/>
      <c r="C225" s="199" t="s">
        <v>400</v>
      </c>
      <c r="D225" s="199" t="s">
        <v>114</v>
      </c>
      <c r="E225" s="200" t="s">
        <v>401</v>
      </c>
      <c r="F225" s="201" t="s">
        <v>402</v>
      </c>
      <c r="G225" s="202" t="s">
        <v>349</v>
      </c>
      <c r="H225" s="260"/>
      <c r="I225" s="204"/>
      <c r="J225" s="205">
        <f>ROUND(I225*H225,2)</f>
        <v>0</v>
      </c>
      <c r="K225" s="201" t="s">
        <v>118</v>
      </c>
      <c r="L225" s="46"/>
      <c r="M225" s="206" t="s">
        <v>19</v>
      </c>
      <c r="N225" s="207" t="s">
        <v>43</v>
      </c>
      <c r="O225" s="86"/>
      <c r="P225" s="208">
        <f>O225*H225</f>
        <v>0</v>
      </c>
      <c r="Q225" s="208">
        <v>0</v>
      </c>
      <c r="R225" s="208">
        <f>Q225*H225</f>
        <v>0</v>
      </c>
      <c r="S225" s="208">
        <v>0</v>
      </c>
      <c r="T225" s="20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10" t="s">
        <v>214</v>
      </c>
      <c r="AT225" s="210" t="s">
        <v>114</v>
      </c>
      <c r="AU225" s="210" t="s">
        <v>79</v>
      </c>
      <c r="AY225" s="19" t="s">
        <v>112</v>
      </c>
      <c r="BE225" s="211">
        <f>IF(N225="základní",J225,0)</f>
        <v>0</v>
      </c>
      <c r="BF225" s="211">
        <f>IF(N225="snížená",J225,0)</f>
        <v>0</v>
      </c>
      <c r="BG225" s="211">
        <f>IF(N225="zákl. přenesená",J225,0)</f>
        <v>0</v>
      </c>
      <c r="BH225" s="211">
        <f>IF(N225="sníž. přenesená",J225,0)</f>
        <v>0</v>
      </c>
      <c r="BI225" s="211">
        <f>IF(N225="nulová",J225,0)</f>
        <v>0</v>
      </c>
      <c r="BJ225" s="19" t="s">
        <v>77</v>
      </c>
      <c r="BK225" s="211">
        <f>ROUND(I225*H225,2)</f>
        <v>0</v>
      </c>
      <c r="BL225" s="19" t="s">
        <v>214</v>
      </c>
      <c r="BM225" s="210" t="s">
        <v>403</v>
      </c>
    </row>
    <row r="226" spans="1:47" s="2" customFormat="1" ht="12">
      <c r="A226" s="40"/>
      <c r="B226" s="41"/>
      <c r="C226" s="42"/>
      <c r="D226" s="212" t="s">
        <v>121</v>
      </c>
      <c r="E226" s="42"/>
      <c r="F226" s="213" t="s">
        <v>404</v>
      </c>
      <c r="G226" s="42"/>
      <c r="H226" s="42"/>
      <c r="I226" s="214"/>
      <c r="J226" s="42"/>
      <c r="K226" s="42"/>
      <c r="L226" s="46"/>
      <c r="M226" s="215"/>
      <c r="N226" s="216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121</v>
      </c>
      <c r="AU226" s="19" t="s">
        <v>79</v>
      </c>
    </row>
    <row r="227" spans="1:63" s="12" customFormat="1" ht="22.8" customHeight="1">
      <c r="A227" s="12"/>
      <c r="B227" s="183"/>
      <c r="C227" s="184"/>
      <c r="D227" s="185" t="s">
        <v>71</v>
      </c>
      <c r="E227" s="197" t="s">
        <v>405</v>
      </c>
      <c r="F227" s="197" t="s">
        <v>406</v>
      </c>
      <c r="G227" s="184"/>
      <c r="H227" s="184"/>
      <c r="I227" s="187"/>
      <c r="J227" s="198">
        <f>BK227</f>
        <v>0</v>
      </c>
      <c r="K227" s="184"/>
      <c r="L227" s="189"/>
      <c r="M227" s="190"/>
      <c r="N227" s="191"/>
      <c r="O227" s="191"/>
      <c r="P227" s="192">
        <f>SUM(P228:P232)</f>
        <v>0</v>
      </c>
      <c r="Q227" s="191"/>
      <c r="R227" s="192">
        <f>SUM(R228:R232)</f>
        <v>0</v>
      </c>
      <c r="S227" s="191"/>
      <c r="T227" s="193">
        <f>SUM(T228:T232)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4" t="s">
        <v>79</v>
      </c>
      <c r="AT227" s="195" t="s">
        <v>71</v>
      </c>
      <c r="AU227" s="195" t="s">
        <v>77</v>
      </c>
      <c r="AY227" s="194" t="s">
        <v>112</v>
      </c>
      <c r="BK227" s="196">
        <f>SUM(BK228:BK232)</f>
        <v>0</v>
      </c>
    </row>
    <row r="228" spans="1:65" s="2" customFormat="1" ht="24.15" customHeight="1">
      <c r="A228" s="40"/>
      <c r="B228" s="41"/>
      <c r="C228" s="199" t="s">
        <v>407</v>
      </c>
      <c r="D228" s="199" t="s">
        <v>114</v>
      </c>
      <c r="E228" s="200" t="s">
        <v>408</v>
      </c>
      <c r="F228" s="201" t="s">
        <v>409</v>
      </c>
      <c r="G228" s="202" t="s">
        <v>203</v>
      </c>
      <c r="H228" s="203">
        <v>1</v>
      </c>
      <c r="I228" s="204"/>
      <c r="J228" s="205">
        <f>ROUND(I228*H228,2)</f>
        <v>0</v>
      </c>
      <c r="K228" s="201" t="s">
        <v>19</v>
      </c>
      <c r="L228" s="46"/>
      <c r="M228" s="206" t="s">
        <v>19</v>
      </c>
      <c r="N228" s="207" t="s">
        <v>43</v>
      </c>
      <c r="O228" s="86"/>
      <c r="P228" s="208">
        <f>O228*H228</f>
        <v>0</v>
      </c>
      <c r="Q228" s="208">
        <v>0</v>
      </c>
      <c r="R228" s="208">
        <f>Q228*H228</f>
        <v>0</v>
      </c>
      <c r="S228" s="208">
        <v>0</v>
      </c>
      <c r="T228" s="20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10" t="s">
        <v>214</v>
      </c>
      <c r="AT228" s="210" t="s">
        <v>114</v>
      </c>
      <c r="AU228" s="210" t="s">
        <v>79</v>
      </c>
      <c r="AY228" s="19" t="s">
        <v>112</v>
      </c>
      <c r="BE228" s="211">
        <f>IF(N228="základní",J228,0)</f>
        <v>0</v>
      </c>
      <c r="BF228" s="211">
        <f>IF(N228="snížená",J228,0)</f>
        <v>0</v>
      </c>
      <c r="BG228" s="211">
        <f>IF(N228="zákl. přenesená",J228,0)</f>
        <v>0</v>
      </c>
      <c r="BH228" s="211">
        <f>IF(N228="sníž. přenesená",J228,0)</f>
        <v>0</v>
      </c>
      <c r="BI228" s="211">
        <f>IF(N228="nulová",J228,0)</f>
        <v>0</v>
      </c>
      <c r="BJ228" s="19" t="s">
        <v>77</v>
      </c>
      <c r="BK228" s="211">
        <f>ROUND(I228*H228,2)</f>
        <v>0</v>
      </c>
      <c r="BL228" s="19" t="s">
        <v>214</v>
      </c>
      <c r="BM228" s="210" t="s">
        <v>410</v>
      </c>
    </row>
    <row r="229" spans="1:65" s="2" customFormat="1" ht="16.5" customHeight="1">
      <c r="A229" s="40"/>
      <c r="B229" s="41"/>
      <c r="C229" s="199" t="s">
        <v>411</v>
      </c>
      <c r="D229" s="199" t="s">
        <v>114</v>
      </c>
      <c r="E229" s="200" t="s">
        <v>412</v>
      </c>
      <c r="F229" s="201" t="s">
        <v>413</v>
      </c>
      <c r="G229" s="202" t="s">
        <v>208</v>
      </c>
      <c r="H229" s="203">
        <v>1</v>
      </c>
      <c r="I229" s="204"/>
      <c r="J229" s="205">
        <f>ROUND(I229*H229,2)</f>
        <v>0</v>
      </c>
      <c r="K229" s="201" t="s">
        <v>19</v>
      </c>
      <c r="L229" s="46"/>
      <c r="M229" s="206" t="s">
        <v>19</v>
      </c>
      <c r="N229" s="207" t="s">
        <v>43</v>
      </c>
      <c r="O229" s="86"/>
      <c r="P229" s="208">
        <f>O229*H229</f>
        <v>0</v>
      </c>
      <c r="Q229" s="208">
        <v>0</v>
      </c>
      <c r="R229" s="208">
        <f>Q229*H229</f>
        <v>0</v>
      </c>
      <c r="S229" s="208">
        <v>0</v>
      </c>
      <c r="T229" s="20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0" t="s">
        <v>214</v>
      </c>
      <c r="AT229" s="210" t="s">
        <v>114</v>
      </c>
      <c r="AU229" s="210" t="s">
        <v>79</v>
      </c>
      <c r="AY229" s="19" t="s">
        <v>112</v>
      </c>
      <c r="BE229" s="211">
        <f>IF(N229="základní",J229,0)</f>
        <v>0</v>
      </c>
      <c r="BF229" s="211">
        <f>IF(N229="snížená",J229,0)</f>
        <v>0</v>
      </c>
      <c r="BG229" s="211">
        <f>IF(N229="zákl. přenesená",J229,0)</f>
        <v>0</v>
      </c>
      <c r="BH229" s="211">
        <f>IF(N229="sníž. přenesená",J229,0)</f>
        <v>0</v>
      </c>
      <c r="BI229" s="211">
        <f>IF(N229="nulová",J229,0)</f>
        <v>0</v>
      </c>
      <c r="BJ229" s="19" t="s">
        <v>77</v>
      </c>
      <c r="BK229" s="211">
        <f>ROUND(I229*H229,2)</f>
        <v>0</v>
      </c>
      <c r="BL229" s="19" t="s">
        <v>214</v>
      </c>
      <c r="BM229" s="210" t="s">
        <v>414</v>
      </c>
    </row>
    <row r="230" spans="1:65" s="2" customFormat="1" ht="24.15" customHeight="1">
      <c r="A230" s="40"/>
      <c r="B230" s="41"/>
      <c r="C230" s="199" t="s">
        <v>415</v>
      </c>
      <c r="D230" s="199" t="s">
        <v>114</v>
      </c>
      <c r="E230" s="200" t="s">
        <v>416</v>
      </c>
      <c r="F230" s="201" t="s">
        <v>417</v>
      </c>
      <c r="G230" s="202" t="s">
        <v>142</v>
      </c>
      <c r="H230" s="203">
        <v>10</v>
      </c>
      <c r="I230" s="204"/>
      <c r="J230" s="205">
        <f>ROUND(I230*H230,2)</f>
        <v>0</v>
      </c>
      <c r="K230" s="201" t="s">
        <v>19</v>
      </c>
      <c r="L230" s="46"/>
      <c r="M230" s="206" t="s">
        <v>19</v>
      </c>
      <c r="N230" s="207" t="s">
        <v>43</v>
      </c>
      <c r="O230" s="86"/>
      <c r="P230" s="208">
        <f>O230*H230</f>
        <v>0</v>
      </c>
      <c r="Q230" s="208">
        <v>0</v>
      </c>
      <c r="R230" s="208">
        <f>Q230*H230</f>
        <v>0</v>
      </c>
      <c r="S230" s="208">
        <v>0</v>
      </c>
      <c r="T230" s="20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0" t="s">
        <v>214</v>
      </c>
      <c r="AT230" s="210" t="s">
        <v>114</v>
      </c>
      <c r="AU230" s="210" t="s">
        <v>79</v>
      </c>
      <c r="AY230" s="19" t="s">
        <v>112</v>
      </c>
      <c r="BE230" s="211">
        <f>IF(N230="základní",J230,0)</f>
        <v>0</v>
      </c>
      <c r="BF230" s="211">
        <f>IF(N230="snížená",J230,0)</f>
        <v>0</v>
      </c>
      <c r="BG230" s="211">
        <f>IF(N230="zákl. přenesená",J230,0)</f>
        <v>0</v>
      </c>
      <c r="BH230" s="211">
        <f>IF(N230="sníž. přenesená",J230,0)</f>
        <v>0</v>
      </c>
      <c r="BI230" s="211">
        <f>IF(N230="nulová",J230,0)</f>
        <v>0</v>
      </c>
      <c r="BJ230" s="19" t="s">
        <v>77</v>
      </c>
      <c r="BK230" s="211">
        <f>ROUND(I230*H230,2)</f>
        <v>0</v>
      </c>
      <c r="BL230" s="19" t="s">
        <v>214</v>
      </c>
      <c r="BM230" s="210" t="s">
        <v>418</v>
      </c>
    </row>
    <row r="231" spans="1:65" s="2" customFormat="1" ht="24.15" customHeight="1">
      <c r="A231" s="40"/>
      <c r="B231" s="41"/>
      <c r="C231" s="199" t="s">
        <v>419</v>
      </c>
      <c r="D231" s="199" t="s">
        <v>114</v>
      </c>
      <c r="E231" s="200" t="s">
        <v>420</v>
      </c>
      <c r="F231" s="201" t="s">
        <v>421</v>
      </c>
      <c r="G231" s="202" t="s">
        <v>349</v>
      </c>
      <c r="H231" s="260"/>
      <c r="I231" s="204"/>
      <c r="J231" s="205">
        <f>ROUND(I231*H231,2)</f>
        <v>0</v>
      </c>
      <c r="K231" s="201" t="s">
        <v>118</v>
      </c>
      <c r="L231" s="46"/>
      <c r="M231" s="206" t="s">
        <v>19</v>
      </c>
      <c r="N231" s="207" t="s">
        <v>43</v>
      </c>
      <c r="O231" s="86"/>
      <c r="P231" s="208">
        <f>O231*H231</f>
        <v>0</v>
      </c>
      <c r="Q231" s="208">
        <v>0</v>
      </c>
      <c r="R231" s="208">
        <f>Q231*H231</f>
        <v>0</v>
      </c>
      <c r="S231" s="208">
        <v>0</v>
      </c>
      <c r="T231" s="20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0" t="s">
        <v>214</v>
      </c>
      <c r="AT231" s="210" t="s">
        <v>114</v>
      </c>
      <c r="AU231" s="210" t="s">
        <v>79</v>
      </c>
      <c r="AY231" s="19" t="s">
        <v>112</v>
      </c>
      <c r="BE231" s="211">
        <f>IF(N231="základní",J231,0)</f>
        <v>0</v>
      </c>
      <c r="BF231" s="211">
        <f>IF(N231="snížená",J231,0)</f>
        <v>0</v>
      </c>
      <c r="BG231" s="211">
        <f>IF(N231="zákl. přenesená",J231,0)</f>
        <v>0</v>
      </c>
      <c r="BH231" s="211">
        <f>IF(N231="sníž. přenesená",J231,0)</f>
        <v>0</v>
      </c>
      <c r="BI231" s="211">
        <f>IF(N231="nulová",J231,0)</f>
        <v>0</v>
      </c>
      <c r="BJ231" s="19" t="s">
        <v>77</v>
      </c>
      <c r="BK231" s="211">
        <f>ROUND(I231*H231,2)</f>
        <v>0</v>
      </c>
      <c r="BL231" s="19" t="s">
        <v>214</v>
      </c>
      <c r="BM231" s="210" t="s">
        <v>422</v>
      </c>
    </row>
    <row r="232" spans="1:47" s="2" customFormat="1" ht="12">
      <c r="A232" s="40"/>
      <c r="B232" s="41"/>
      <c r="C232" s="42"/>
      <c r="D232" s="212" t="s">
        <v>121</v>
      </c>
      <c r="E232" s="42"/>
      <c r="F232" s="213" t="s">
        <v>423</v>
      </c>
      <c r="G232" s="42"/>
      <c r="H232" s="42"/>
      <c r="I232" s="214"/>
      <c r="J232" s="42"/>
      <c r="K232" s="42"/>
      <c r="L232" s="46"/>
      <c r="M232" s="215"/>
      <c r="N232" s="216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121</v>
      </c>
      <c r="AU232" s="19" t="s">
        <v>79</v>
      </c>
    </row>
    <row r="233" spans="1:63" s="12" customFormat="1" ht="25.9" customHeight="1">
      <c r="A233" s="12"/>
      <c r="B233" s="183"/>
      <c r="C233" s="184"/>
      <c r="D233" s="185" t="s">
        <v>71</v>
      </c>
      <c r="E233" s="186" t="s">
        <v>424</v>
      </c>
      <c r="F233" s="186" t="s">
        <v>425</v>
      </c>
      <c r="G233" s="184"/>
      <c r="H233" s="184"/>
      <c r="I233" s="187"/>
      <c r="J233" s="188">
        <f>BK233</f>
        <v>0</v>
      </c>
      <c r="K233" s="184"/>
      <c r="L233" s="189"/>
      <c r="M233" s="190"/>
      <c r="N233" s="191"/>
      <c r="O233" s="191"/>
      <c r="P233" s="192">
        <f>P234</f>
        <v>0</v>
      </c>
      <c r="Q233" s="191"/>
      <c r="R233" s="192">
        <f>R234</f>
        <v>0</v>
      </c>
      <c r="S233" s="191"/>
      <c r="T233" s="193">
        <f>T234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4" t="s">
        <v>149</v>
      </c>
      <c r="AT233" s="195" t="s">
        <v>71</v>
      </c>
      <c r="AU233" s="195" t="s">
        <v>72</v>
      </c>
      <c r="AY233" s="194" t="s">
        <v>112</v>
      </c>
      <c r="BK233" s="196">
        <f>BK234</f>
        <v>0</v>
      </c>
    </row>
    <row r="234" spans="1:65" s="2" customFormat="1" ht="16.5" customHeight="1">
      <c r="A234" s="40"/>
      <c r="B234" s="41"/>
      <c r="C234" s="199" t="s">
        <v>426</v>
      </c>
      <c r="D234" s="199" t="s">
        <v>114</v>
      </c>
      <c r="E234" s="200" t="s">
        <v>427</v>
      </c>
      <c r="F234" s="201" t="s">
        <v>425</v>
      </c>
      <c r="G234" s="202" t="s">
        <v>349</v>
      </c>
      <c r="H234" s="260"/>
      <c r="I234" s="204"/>
      <c r="J234" s="205">
        <f>ROUND(I234*H234,2)</f>
        <v>0</v>
      </c>
      <c r="K234" s="201" t="s">
        <v>19</v>
      </c>
      <c r="L234" s="46"/>
      <c r="M234" s="261" t="s">
        <v>19</v>
      </c>
      <c r="N234" s="262" t="s">
        <v>43</v>
      </c>
      <c r="O234" s="263"/>
      <c r="P234" s="264">
        <f>O234*H234</f>
        <v>0</v>
      </c>
      <c r="Q234" s="264">
        <v>0</v>
      </c>
      <c r="R234" s="264">
        <f>Q234*H234</f>
        <v>0</v>
      </c>
      <c r="S234" s="264">
        <v>0</v>
      </c>
      <c r="T234" s="265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0" t="s">
        <v>119</v>
      </c>
      <c r="AT234" s="210" t="s">
        <v>114</v>
      </c>
      <c r="AU234" s="210" t="s">
        <v>77</v>
      </c>
      <c r="AY234" s="19" t="s">
        <v>112</v>
      </c>
      <c r="BE234" s="211">
        <f>IF(N234="základní",J234,0)</f>
        <v>0</v>
      </c>
      <c r="BF234" s="211">
        <f>IF(N234="snížená",J234,0)</f>
        <v>0</v>
      </c>
      <c r="BG234" s="211">
        <f>IF(N234="zákl. přenesená",J234,0)</f>
        <v>0</v>
      </c>
      <c r="BH234" s="211">
        <f>IF(N234="sníž. přenesená",J234,0)</f>
        <v>0</v>
      </c>
      <c r="BI234" s="211">
        <f>IF(N234="nulová",J234,0)</f>
        <v>0</v>
      </c>
      <c r="BJ234" s="19" t="s">
        <v>77</v>
      </c>
      <c r="BK234" s="211">
        <f>ROUND(I234*H234,2)</f>
        <v>0</v>
      </c>
      <c r="BL234" s="19" t="s">
        <v>119</v>
      </c>
      <c r="BM234" s="210" t="s">
        <v>428</v>
      </c>
    </row>
    <row r="235" spans="1:31" s="2" customFormat="1" ht="6.95" customHeight="1">
      <c r="A235" s="40"/>
      <c r="B235" s="61"/>
      <c r="C235" s="62"/>
      <c r="D235" s="62"/>
      <c r="E235" s="62"/>
      <c r="F235" s="62"/>
      <c r="G235" s="62"/>
      <c r="H235" s="62"/>
      <c r="I235" s="62"/>
      <c r="J235" s="62"/>
      <c r="K235" s="62"/>
      <c r="L235" s="46"/>
      <c r="M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</row>
  </sheetData>
  <sheetProtection password="80EB" sheet="1" objects="1" scenarios="1" formatColumns="0" formatRows="0" autoFilter="0"/>
  <autoFilter ref="C84:K234"/>
  <mergeCells count="6">
    <mergeCell ref="E7:H7"/>
    <mergeCell ref="E16:H16"/>
    <mergeCell ref="E25:H25"/>
    <mergeCell ref="E46:H46"/>
    <mergeCell ref="E77:H77"/>
    <mergeCell ref="L2:V2"/>
  </mergeCells>
  <hyperlinks>
    <hyperlink ref="F89" r:id="rId1" display="https://podminky.urs.cz/item/CS_URS_2024_01/113107121"/>
    <hyperlink ref="F93" r:id="rId2" display="https://podminky.urs.cz/item/CS_URS_2024_01/113107136"/>
    <hyperlink ref="F99" r:id="rId3" display="https://podminky.urs.cz/item/CS_URS_2024_01/113107142"/>
    <hyperlink ref="F102" r:id="rId4" display="https://podminky.urs.cz/item/CS_URS_2024_01/113202111"/>
    <hyperlink ref="F109" r:id="rId5" display="https://podminky.urs.cz/item/CS_URS_2024_01/122251101"/>
    <hyperlink ref="F115" r:id="rId6" display="https://podminky.urs.cz/item/CS_URS_2024_01/132251252"/>
    <hyperlink ref="F119" r:id="rId7" display="https://podminky.urs.cz/item/CS_URS_2024_01/162751114"/>
    <hyperlink ref="F121" r:id="rId8" display="https://podminky.urs.cz/item/CS_URS_2024_01/167151101"/>
    <hyperlink ref="F123" r:id="rId9" display="https://podminky.urs.cz/item/CS_URS_2024_01/171251201"/>
    <hyperlink ref="F125" r:id="rId10" display="https://podminky.urs.cz/item/CS_URS_2024_01/171201221"/>
    <hyperlink ref="F128" r:id="rId11" display="https://podminky.urs.cz/item/CS_URS_2024_01/174151101"/>
    <hyperlink ref="F132" r:id="rId12" display="https://podminky.urs.cz/item/CS_URS_2024_01/181951112"/>
    <hyperlink ref="F144" r:id="rId13" display="https://podminky.urs.cz/item/CS_URS_2024_01/564271011"/>
    <hyperlink ref="F150" r:id="rId14" display="https://podminky.urs.cz/item/CS_URS_2024_01/573111115"/>
    <hyperlink ref="F156" r:id="rId15" display="https://podminky.urs.cz/item/CS_URS_2024_01/577154111"/>
    <hyperlink ref="F160" r:id="rId16" display="https://podminky.urs.cz/item/CS_URS_2024_01/919735112"/>
    <hyperlink ref="F164" r:id="rId17" display="https://podminky.urs.cz/item/CS_URS_2024_01/916231213"/>
    <hyperlink ref="F169" r:id="rId18" display="https://podminky.urs.cz/item/CS_URS_2024_01/919121112"/>
    <hyperlink ref="F172" r:id="rId19" display="https://podminky.urs.cz/item/CS_URS_2024_01/997002611"/>
    <hyperlink ref="F174" r:id="rId20" display="https://podminky.urs.cz/item/CS_URS_2024_01/997013211"/>
    <hyperlink ref="F176" r:id="rId21" display="https://podminky.urs.cz/item/CS_URS_2024_01/997013501"/>
    <hyperlink ref="F178" r:id="rId22" display="https://podminky.urs.cz/item/CS_URS_2024_01/997013509"/>
    <hyperlink ref="F181" r:id="rId23" display="https://podminky.urs.cz/item/CS_URS_2024_01/997013601"/>
    <hyperlink ref="F183" r:id="rId24" display="https://podminky.urs.cz/item/CS_URS_2024_01/997013602"/>
    <hyperlink ref="F185" r:id="rId25" display="https://podminky.urs.cz/item/CS_URS_2024_01/997013631"/>
    <hyperlink ref="F188" r:id="rId26" display="https://podminky.urs.cz/item/CS_URS_2024_01/997013645"/>
    <hyperlink ref="F190" r:id="rId27" display="https://podminky.urs.cz/item/CS_URS_2024_01/997013655"/>
    <hyperlink ref="F193" r:id="rId28" display="https://podminky.urs.cz/item/CS_URS_2024_01/998225111"/>
    <hyperlink ref="F197" r:id="rId29" display="https://podminky.urs.cz/item/CS_URS_2024_01/713410833"/>
    <hyperlink ref="F199" r:id="rId30" display="https://podminky.urs.cz/item/CS_URS_2024_01/713463211"/>
    <hyperlink ref="F203" r:id="rId31" display="https://podminky.urs.cz/item/CS_URS_2024_01/713463212"/>
    <hyperlink ref="F207" r:id="rId32" display="https://podminky.urs.cz/item/CS_URS_2024_01/998713311"/>
    <hyperlink ref="F211" r:id="rId33" display="https://podminky.urs.cz/item/CS_URS_2024_01/722130803"/>
    <hyperlink ref="F213" r:id="rId34" display="https://podminky.urs.cz/item/CS_URS_2024_01/722130804"/>
    <hyperlink ref="F216" r:id="rId35" display="https://podminky.urs.cz/item/CS_URS_2024_01/722174025"/>
    <hyperlink ref="F220" r:id="rId36" display="https://podminky.urs.cz/item/CS_URS_2024_01/722290234"/>
    <hyperlink ref="F222" r:id="rId37" display="https://podminky.urs.cz/item/CS_URS_2024_01/722290246"/>
    <hyperlink ref="F224" r:id="rId38" display="https://podminky.urs.cz/item/CS_URS_2024_01/722290249"/>
    <hyperlink ref="F226" r:id="rId39" display="https://podminky.urs.cz/item/CS_URS_2024_01/998722311"/>
    <hyperlink ref="F232" r:id="rId40" display="https://podminky.urs.cz/item/CS_URS_2024_01/998767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6" customWidth="1"/>
    <col min="2" max="2" width="1.7109375" style="266" customWidth="1"/>
    <col min="3" max="4" width="5.00390625" style="266" customWidth="1"/>
    <col min="5" max="5" width="11.7109375" style="266" customWidth="1"/>
    <col min="6" max="6" width="9.140625" style="266" customWidth="1"/>
    <col min="7" max="7" width="5.00390625" style="266" customWidth="1"/>
    <col min="8" max="8" width="77.8515625" style="266" customWidth="1"/>
    <col min="9" max="10" width="20.00390625" style="266" customWidth="1"/>
    <col min="11" max="11" width="1.7109375" style="266" customWidth="1"/>
  </cols>
  <sheetData>
    <row r="1" s="1" customFormat="1" ht="37.5" customHeight="1"/>
    <row r="2" spans="2:11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6" customFormat="1" ht="45" customHeight="1">
      <c r="B3" s="270"/>
      <c r="C3" s="271" t="s">
        <v>429</v>
      </c>
      <c r="D3" s="271"/>
      <c r="E3" s="271"/>
      <c r="F3" s="271"/>
      <c r="G3" s="271"/>
      <c r="H3" s="271"/>
      <c r="I3" s="271"/>
      <c r="J3" s="271"/>
      <c r="K3" s="272"/>
    </row>
    <row r="4" spans="2:11" s="1" customFormat="1" ht="25.5" customHeight="1">
      <c r="B4" s="273"/>
      <c r="C4" s="274" t="s">
        <v>430</v>
      </c>
      <c r="D4" s="274"/>
      <c r="E4" s="274"/>
      <c r="F4" s="274"/>
      <c r="G4" s="274"/>
      <c r="H4" s="274"/>
      <c r="I4" s="274"/>
      <c r="J4" s="274"/>
      <c r="K4" s="275"/>
    </row>
    <row r="5" spans="2:11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3"/>
      <c r="C6" s="277" t="s">
        <v>431</v>
      </c>
      <c r="D6" s="277"/>
      <c r="E6" s="277"/>
      <c r="F6" s="277"/>
      <c r="G6" s="277"/>
      <c r="H6" s="277"/>
      <c r="I6" s="277"/>
      <c r="J6" s="277"/>
      <c r="K6" s="275"/>
    </row>
    <row r="7" spans="2:11" s="1" customFormat="1" ht="15" customHeight="1">
      <c r="B7" s="278"/>
      <c r="C7" s="277" t="s">
        <v>432</v>
      </c>
      <c r="D7" s="277"/>
      <c r="E7" s="277"/>
      <c r="F7" s="277"/>
      <c r="G7" s="277"/>
      <c r="H7" s="277"/>
      <c r="I7" s="277"/>
      <c r="J7" s="277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277" t="s">
        <v>433</v>
      </c>
      <c r="D9" s="277"/>
      <c r="E9" s="277"/>
      <c r="F9" s="277"/>
      <c r="G9" s="277"/>
      <c r="H9" s="277"/>
      <c r="I9" s="277"/>
      <c r="J9" s="277"/>
      <c r="K9" s="275"/>
    </row>
    <row r="10" spans="2:11" s="1" customFormat="1" ht="15" customHeight="1">
      <c r="B10" s="278"/>
      <c r="C10" s="277"/>
      <c r="D10" s="277" t="s">
        <v>434</v>
      </c>
      <c r="E10" s="277"/>
      <c r="F10" s="277"/>
      <c r="G10" s="277"/>
      <c r="H10" s="277"/>
      <c r="I10" s="277"/>
      <c r="J10" s="277"/>
      <c r="K10" s="275"/>
    </row>
    <row r="11" spans="2:11" s="1" customFormat="1" ht="15" customHeight="1">
      <c r="B11" s="278"/>
      <c r="C11" s="279"/>
      <c r="D11" s="277" t="s">
        <v>435</v>
      </c>
      <c r="E11" s="277"/>
      <c r="F11" s="277"/>
      <c r="G11" s="277"/>
      <c r="H11" s="277"/>
      <c r="I11" s="277"/>
      <c r="J11" s="277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436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277" t="s">
        <v>437</v>
      </c>
      <c r="E15" s="277"/>
      <c r="F15" s="277"/>
      <c r="G15" s="277"/>
      <c r="H15" s="277"/>
      <c r="I15" s="277"/>
      <c r="J15" s="277"/>
      <c r="K15" s="275"/>
    </row>
    <row r="16" spans="2:11" s="1" customFormat="1" ht="15" customHeight="1">
      <c r="B16" s="278"/>
      <c r="C16" s="279"/>
      <c r="D16" s="277" t="s">
        <v>438</v>
      </c>
      <c r="E16" s="277"/>
      <c r="F16" s="277"/>
      <c r="G16" s="277"/>
      <c r="H16" s="277"/>
      <c r="I16" s="277"/>
      <c r="J16" s="277"/>
      <c r="K16" s="275"/>
    </row>
    <row r="17" spans="2:11" s="1" customFormat="1" ht="15" customHeight="1">
      <c r="B17" s="278"/>
      <c r="C17" s="279"/>
      <c r="D17" s="277" t="s">
        <v>439</v>
      </c>
      <c r="E17" s="277"/>
      <c r="F17" s="277"/>
      <c r="G17" s="277"/>
      <c r="H17" s="277"/>
      <c r="I17" s="277"/>
      <c r="J17" s="277"/>
      <c r="K17" s="275"/>
    </row>
    <row r="18" spans="2:11" s="1" customFormat="1" ht="15" customHeight="1">
      <c r="B18" s="278"/>
      <c r="C18" s="279"/>
      <c r="D18" s="279"/>
      <c r="E18" s="281" t="s">
        <v>76</v>
      </c>
      <c r="F18" s="277" t="s">
        <v>440</v>
      </c>
      <c r="G18" s="277"/>
      <c r="H18" s="277"/>
      <c r="I18" s="277"/>
      <c r="J18" s="277"/>
      <c r="K18" s="275"/>
    </row>
    <row r="19" spans="2:11" s="1" customFormat="1" ht="15" customHeight="1">
      <c r="B19" s="278"/>
      <c r="C19" s="279"/>
      <c r="D19" s="279"/>
      <c r="E19" s="281" t="s">
        <v>441</v>
      </c>
      <c r="F19" s="277" t="s">
        <v>442</v>
      </c>
      <c r="G19" s="277"/>
      <c r="H19" s="277"/>
      <c r="I19" s="277"/>
      <c r="J19" s="277"/>
      <c r="K19" s="275"/>
    </row>
    <row r="20" spans="2:11" s="1" customFormat="1" ht="15" customHeight="1">
      <c r="B20" s="278"/>
      <c r="C20" s="279"/>
      <c r="D20" s="279"/>
      <c r="E20" s="281" t="s">
        <v>443</v>
      </c>
      <c r="F20" s="277" t="s">
        <v>444</v>
      </c>
      <c r="G20" s="277"/>
      <c r="H20" s="277"/>
      <c r="I20" s="277"/>
      <c r="J20" s="277"/>
      <c r="K20" s="275"/>
    </row>
    <row r="21" spans="2:11" s="1" customFormat="1" ht="15" customHeight="1">
      <c r="B21" s="278"/>
      <c r="C21" s="279"/>
      <c r="D21" s="279"/>
      <c r="E21" s="281" t="s">
        <v>445</v>
      </c>
      <c r="F21" s="277" t="s">
        <v>446</v>
      </c>
      <c r="G21" s="277"/>
      <c r="H21" s="277"/>
      <c r="I21" s="277"/>
      <c r="J21" s="277"/>
      <c r="K21" s="275"/>
    </row>
    <row r="22" spans="2:11" s="1" customFormat="1" ht="15" customHeight="1">
      <c r="B22" s="278"/>
      <c r="C22" s="279"/>
      <c r="D22" s="279"/>
      <c r="E22" s="281" t="s">
        <v>447</v>
      </c>
      <c r="F22" s="277" t="s">
        <v>448</v>
      </c>
      <c r="G22" s="277"/>
      <c r="H22" s="277"/>
      <c r="I22" s="277"/>
      <c r="J22" s="277"/>
      <c r="K22" s="275"/>
    </row>
    <row r="23" spans="2:11" s="1" customFormat="1" ht="15" customHeight="1">
      <c r="B23" s="278"/>
      <c r="C23" s="279"/>
      <c r="D23" s="279"/>
      <c r="E23" s="281" t="s">
        <v>449</v>
      </c>
      <c r="F23" s="277" t="s">
        <v>450</v>
      </c>
      <c r="G23" s="277"/>
      <c r="H23" s="277"/>
      <c r="I23" s="277"/>
      <c r="J23" s="277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277" t="s">
        <v>451</v>
      </c>
      <c r="D25" s="277"/>
      <c r="E25" s="277"/>
      <c r="F25" s="277"/>
      <c r="G25" s="277"/>
      <c r="H25" s="277"/>
      <c r="I25" s="277"/>
      <c r="J25" s="277"/>
      <c r="K25" s="275"/>
    </row>
    <row r="26" spans="2:11" s="1" customFormat="1" ht="15" customHeight="1">
      <c r="B26" s="278"/>
      <c r="C26" s="277" t="s">
        <v>452</v>
      </c>
      <c r="D26" s="277"/>
      <c r="E26" s="277"/>
      <c r="F26" s="277"/>
      <c r="G26" s="277"/>
      <c r="H26" s="277"/>
      <c r="I26" s="277"/>
      <c r="J26" s="277"/>
      <c r="K26" s="275"/>
    </row>
    <row r="27" spans="2:11" s="1" customFormat="1" ht="15" customHeight="1">
      <c r="B27" s="278"/>
      <c r="C27" s="277"/>
      <c r="D27" s="277" t="s">
        <v>453</v>
      </c>
      <c r="E27" s="277"/>
      <c r="F27" s="277"/>
      <c r="G27" s="277"/>
      <c r="H27" s="277"/>
      <c r="I27" s="277"/>
      <c r="J27" s="277"/>
      <c r="K27" s="275"/>
    </row>
    <row r="28" spans="2:11" s="1" customFormat="1" ht="15" customHeight="1">
      <c r="B28" s="278"/>
      <c r="C28" s="279"/>
      <c r="D28" s="277" t="s">
        <v>454</v>
      </c>
      <c r="E28" s="277"/>
      <c r="F28" s="277"/>
      <c r="G28" s="277"/>
      <c r="H28" s="277"/>
      <c r="I28" s="277"/>
      <c r="J28" s="277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277" t="s">
        <v>455</v>
      </c>
      <c r="E30" s="277"/>
      <c r="F30" s="277"/>
      <c r="G30" s="277"/>
      <c r="H30" s="277"/>
      <c r="I30" s="277"/>
      <c r="J30" s="277"/>
      <c r="K30" s="275"/>
    </row>
    <row r="31" spans="2:11" s="1" customFormat="1" ht="15" customHeight="1">
      <c r="B31" s="278"/>
      <c r="C31" s="279"/>
      <c r="D31" s="277" t="s">
        <v>456</v>
      </c>
      <c r="E31" s="277"/>
      <c r="F31" s="277"/>
      <c r="G31" s="277"/>
      <c r="H31" s="277"/>
      <c r="I31" s="277"/>
      <c r="J31" s="277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277" t="s">
        <v>457</v>
      </c>
      <c r="E33" s="277"/>
      <c r="F33" s="277"/>
      <c r="G33" s="277"/>
      <c r="H33" s="277"/>
      <c r="I33" s="277"/>
      <c r="J33" s="277"/>
      <c r="K33" s="275"/>
    </row>
    <row r="34" spans="2:11" s="1" customFormat="1" ht="15" customHeight="1">
      <c r="B34" s="278"/>
      <c r="C34" s="279"/>
      <c r="D34" s="277" t="s">
        <v>458</v>
      </c>
      <c r="E34" s="277"/>
      <c r="F34" s="277"/>
      <c r="G34" s="277"/>
      <c r="H34" s="277"/>
      <c r="I34" s="277"/>
      <c r="J34" s="277"/>
      <c r="K34" s="275"/>
    </row>
    <row r="35" spans="2:11" s="1" customFormat="1" ht="15" customHeight="1">
      <c r="B35" s="278"/>
      <c r="C35" s="279"/>
      <c r="D35" s="277" t="s">
        <v>459</v>
      </c>
      <c r="E35" s="277"/>
      <c r="F35" s="277"/>
      <c r="G35" s="277"/>
      <c r="H35" s="277"/>
      <c r="I35" s="277"/>
      <c r="J35" s="277"/>
      <c r="K35" s="275"/>
    </row>
    <row r="36" spans="2:11" s="1" customFormat="1" ht="15" customHeight="1">
      <c r="B36" s="278"/>
      <c r="C36" s="279"/>
      <c r="D36" s="277"/>
      <c r="E36" s="280" t="s">
        <v>98</v>
      </c>
      <c r="F36" s="277"/>
      <c r="G36" s="277" t="s">
        <v>460</v>
      </c>
      <c r="H36" s="277"/>
      <c r="I36" s="277"/>
      <c r="J36" s="277"/>
      <c r="K36" s="275"/>
    </row>
    <row r="37" spans="2:11" s="1" customFormat="1" ht="30.75" customHeight="1">
      <c r="B37" s="278"/>
      <c r="C37" s="279"/>
      <c r="D37" s="277"/>
      <c r="E37" s="280" t="s">
        <v>461</v>
      </c>
      <c r="F37" s="277"/>
      <c r="G37" s="277" t="s">
        <v>462</v>
      </c>
      <c r="H37" s="277"/>
      <c r="I37" s="277"/>
      <c r="J37" s="277"/>
      <c r="K37" s="275"/>
    </row>
    <row r="38" spans="2:11" s="1" customFormat="1" ht="15" customHeight="1">
      <c r="B38" s="278"/>
      <c r="C38" s="279"/>
      <c r="D38" s="277"/>
      <c r="E38" s="280" t="s">
        <v>53</v>
      </c>
      <c r="F38" s="277"/>
      <c r="G38" s="277" t="s">
        <v>463</v>
      </c>
      <c r="H38" s="277"/>
      <c r="I38" s="277"/>
      <c r="J38" s="277"/>
      <c r="K38" s="275"/>
    </row>
    <row r="39" spans="2:11" s="1" customFormat="1" ht="15" customHeight="1">
      <c r="B39" s="278"/>
      <c r="C39" s="279"/>
      <c r="D39" s="277"/>
      <c r="E39" s="280" t="s">
        <v>54</v>
      </c>
      <c r="F39" s="277"/>
      <c r="G39" s="277" t="s">
        <v>464</v>
      </c>
      <c r="H39" s="277"/>
      <c r="I39" s="277"/>
      <c r="J39" s="277"/>
      <c r="K39" s="275"/>
    </row>
    <row r="40" spans="2:11" s="1" customFormat="1" ht="15" customHeight="1">
      <c r="B40" s="278"/>
      <c r="C40" s="279"/>
      <c r="D40" s="277"/>
      <c r="E40" s="280" t="s">
        <v>99</v>
      </c>
      <c r="F40" s="277"/>
      <c r="G40" s="277" t="s">
        <v>465</v>
      </c>
      <c r="H40" s="277"/>
      <c r="I40" s="277"/>
      <c r="J40" s="277"/>
      <c r="K40" s="275"/>
    </row>
    <row r="41" spans="2:11" s="1" customFormat="1" ht="15" customHeight="1">
      <c r="B41" s="278"/>
      <c r="C41" s="279"/>
      <c r="D41" s="277"/>
      <c r="E41" s="280" t="s">
        <v>100</v>
      </c>
      <c r="F41" s="277"/>
      <c r="G41" s="277" t="s">
        <v>466</v>
      </c>
      <c r="H41" s="277"/>
      <c r="I41" s="277"/>
      <c r="J41" s="277"/>
      <c r="K41" s="275"/>
    </row>
    <row r="42" spans="2:11" s="1" customFormat="1" ht="15" customHeight="1">
      <c r="B42" s="278"/>
      <c r="C42" s="279"/>
      <c r="D42" s="277"/>
      <c r="E42" s="280" t="s">
        <v>467</v>
      </c>
      <c r="F42" s="277"/>
      <c r="G42" s="277" t="s">
        <v>468</v>
      </c>
      <c r="H42" s="277"/>
      <c r="I42" s="277"/>
      <c r="J42" s="277"/>
      <c r="K42" s="275"/>
    </row>
    <row r="43" spans="2:11" s="1" customFormat="1" ht="15" customHeight="1">
      <c r="B43" s="278"/>
      <c r="C43" s="279"/>
      <c r="D43" s="277"/>
      <c r="E43" s="280"/>
      <c r="F43" s="277"/>
      <c r="G43" s="277" t="s">
        <v>469</v>
      </c>
      <c r="H43" s="277"/>
      <c r="I43" s="277"/>
      <c r="J43" s="277"/>
      <c r="K43" s="275"/>
    </row>
    <row r="44" spans="2:11" s="1" customFormat="1" ht="15" customHeight="1">
      <c r="B44" s="278"/>
      <c r="C44" s="279"/>
      <c r="D44" s="277"/>
      <c r="E44" s="280" t="s">
        <v>470</v>
      </c>
      <c r="F44" s="277"/>
      <c r="G44" s="277" t="s">
        <v>471</v>
      </c>
      <c r="H44" s="277"/>
      <c r="I44" s="277"/>
      <c r="J44" s="277"/>
      <c r="K44" s="275"/>
    </row>
    <row r="45" spans="2:11" s="1" customFormat="1" ht="15" customHeight="1">
      <c r="B45" s="278"/>
      <c r="C45" s="279"/>
      <c r="D45" s="277"/>
      <c r="E45" s="280" t="s">
        <v>102</v>
      </c>
      <c r="F45" s="277"/>
      <c r="G45" s="277" t="s">
        <v>472</v>
      </c>
      <c r="H45" s="277"/>
      <c r="I45" s="277"/>
      <c r="J45" s="277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277" t="s">
        <v>473</v>
      </c>
      <c r="E47" s="277"/>
      <c r="F47" s="277"/>
      <c r="G47" s="277"/>
      <c r="H47" s="277"/>
      <c r="I47" s="277"/>
      <c r="J47" s="277"/>
      <c r="K47" s="275"/>
    </row>
    <row r="48" spans="2:11" s="1" customFormat="1" ht="15" customHeight="1">
      <c r="B48" s="278"/>
      <c r="C48" s="279"/>
      <c r="D48" s="279"/>
      <c r="E48" s="277" t="s">
        <v>474</v>
      </c>
      <c r="F48" s="277"/>
      <c r="G48" s="277"/>
      <c r="H48" s="277"/>
      <c r="I48" s="277"/>
      <c r="J48" s="277"/>
      <c r="K48" s="275"/>
    </row>
    <row r="49" spans="2:11" s="1" customFormat="1" ht="15" customHeight="1">
      <c r="B49" s="278"/>
      <c r="C49" s="279"/>
      <c r="D49" s="279"/>
      <c r="E49" s="277" t="s">
        <v>475</v>
      </c>
      <c r="F49" s="277"/>
      <c r="G49" s="277"/>
      <c r="H49" s="277"/>
      <c r="I49" s="277"/>
      <c r="J49" s="277"/>
      <c r="K49" s="275"/>
    </row>
    <row r="50" spans="2:11" s="1" customFormat="1" ht="15" customHeight="1">
      <c r="B50" s="278"/>
      <c r="C50" s="279"/>
      <c r="D50" s="279"/>
      <c r="E50" s="277" t="s">
        <v>476</v>
      </c>
      <c r="F50" s="277"/>
      <c r="G50" s="277"/>
      <c r="H50" s="277"/>
      <c r="I50" s="277"/>
      <c r="J50" s="277"/>
      <c r="K50" s="275"/>
    </row>
    <row r="51" spans="2:11" s="1" customFormat="1" ht="15" customHeight="1">
      <c r="B51" s="278"/>
      <c r="C51" s="279"/>
      <c r="D51" s="277" t="s">
        <v>477</v>
      </c>
      <c r="E51" s="277"/>
      <c r="F51" s="277"/>
      <c r="G51" s="277"/>
      <c r="H51" s="277"/>
      <c r="I51" s="277"/>
      <c r="J51" s="277"/>
      <c r="K51" s="275"/>
    </row>
    <row r="52" spans="2:11" s="1" customFormat="1" ht="25.5" customHeight="1">
      <c r="B52" s="273"/>
      <c r="C52" s="274" t="s">
        <v>478</v>
      </c>
      <c r="D52" s="274"/>
      <c r="E52" s="274"/>
      <c r="F52" s="274"/>
      <c r="G52" s="274"/>
      <c r="H52" s="274"/>
      <c r="I52" s="274"/>
      <c r="J52" s="274"/>
      <c r="K52" s="275"/>
    </row>
    <row r="53" spans="2:11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3"/>
      <c r="C54" s="277" t="s">
        <v>479</v>
      </c>
      <c r="D54" s="277"/>
      <c r="E54" s="277"/>
      <c r="F54" s="277"/>
      <c r="G54" s="277"/>
      <c r="H54" s="277"/>
      <c r="I54" s="277"/>
      <c r="J54" s="277"/>
      <c r="K54" s="275"/>
    </row>
    <row r="55" spans="2:11" s="1" customFormat="1" ht="15" customHeight="1">
      <c r="B55" s="273"/>
      <c r="C55" s="277" t="s">
        <v>480</v>
      </c>
      <c r="D55" s="277"/>
      <c r="E55" s="277"/>
      <c r="F55" s="277"/>
      <c r="G55" s="277"/>
      <c r="H55" s="277"/>
      <c r="I55" s="277"/>
      <c r="J55" s="277"/>
      <c r="K55" s="275"/>
    </row>
    <row r="56" spans="2:11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3"/>
      <c r="C57" s="277" t="s">
        <v>481</v>
      </c>
      <c r="D57" s="277"/>
      <c r="E57" s="277"/>
      <c r="F57" s="277"/>
      <c r="G57" s="277"/>
      <c r="H57" s="277"/>
      <c r="I57" s="277"/>
      <c r="J57" s="277"/>
      <c r="K57" s="275"/>
    </row>
    <row r="58" spans="2:11" s="1" customFormat="1" ht="15" customHeight="1">
      <c r="B58" s="273"/>
      <c r="C58" s="279"/>
      <c r="D58" s="277" t="s">
        <v>482</v>
      </c>
      <c r="E58" s="277"/>
      <c r="F58" s="277"/>
      <c r="G58" s="277"/>
      <c r="H58" s="277"/>
      <c r="I58" s="277"/>
      <c r="J58" s="277"/>
      <c r="K58" s="275"/>
    </row>
    <row r="59" spans="2:11" s="1" customFormat="1" ht="15" customHeight="1">
      <c r="B59" s="273"/>
      <c r="C59" s="279"/>
      <c r="D59" s="277" t="s">
        <v>483</v>
      </c>
      <c r="E59" s="277"/>
      <c r="F59" s="277"/>
      <c r="G59" s="277"/>
      <c r="H59" s="277"/>
      <c r="I59" s="277"/>
      <c r="J59" s="277"/>
      <c r="K59" s="275"/>
    </row>
    <row r="60" spans="2:11" s="1" customFormat="1" ht="15" customHeight="1">
      <c r="B60" s="273"/>
      <c r="C60" s="279"/>
      <c r="D60" s="277" t="s">
        <v>484</v>
      </c>
      <c r="E60" s="277"/>
      <c r="F60" s="277"/>
      <c r="G60" s="277"/>
      <c r="H60" s="277"/>
      <c r="I60" s="277"/>
      <c r="J60" s="277"/>
      <c r="K60" s="275"/>
    </row>
    <row r="61" spans="2:11" s="1" customFormat="1" ht="15" customHeight="1">
      <c r="B61" s="273"/>
      <c r="C61" s="279"/>
      <c r="D61" s="277" t="s">
        <v>485</v>
      </c>
      <c r="E61" s="277"/>
      <c r="F61" s="277"/>
      <c r="G61" s="277"/>
      <c r="H61" s="277"/>
      <c r="I61" s="277"/>
      <c r="J61" s="277"/>
      <c r="K61" s="275"/>
    </row>
    <row r="62" spans="2:11" s="1" customFormat="1" ht="15" customHeight="1">
      <c r="B62" s="273"/>
      <c r="C62" s="279"/>
      <c r="D62" s="282" t="s">
        <v>486</v>
      </c>
      <c r="E62" s="282"/>
      <c r="F62" s="282"/>
      <c r="G62" s="282"/>
      <c r="H62" s="282"/>
      <c r="I62" s="282"/>
      <c r="J62" s="282"/>
      <c r="K62" s="275"/>
    </row>
    <row r="63" spans="2:11" s="1" customFormat="1" ht="15" customHeight="1">
      <c r="B63" s="273"/>
      <c r="C63" s="279"/>
      <c r="D63" s="277" t="s">
        <v>487</v>
      </c>
      <c r="E63" s="277"/>
      <c r="F63" s="277"/>
      <c r="G63" s="277"/>
      <c r="H63" s="277"/>
      <c r="I63" s="277"/>
      <c r="J63" s="277"/>
      <c r="K63" s="275"/>
    </row>
    <row r="64" spans="2:11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pans="2:11" s="1" customFormat="1" ht="15" customHeight="1">
      <c r="B65" s="273"/>
      <c r="C65" s="279"/>
      <c r="D65" s="277" t="s">
        <v>488</v>
      </c>
      <c r="E65" s="277"/>
      <c r="F65" s="277"/>
      <c r="G65" s="277"/>
      <c r="H65" s="277"/>
      <c r="I65" s="277"/>
      <c r="J65" s="277"/>
      <c r="K65" s="275"/>
    </row>
    <row r="66" spans="2:11" s="1" customFormat="1" ht="15" customHeight="1">
      <c r="B66" s="273"/>
      <c r="C66" s="279"/>
      <c r="D66" s="282" t="s">
        <v>489</v>
      </c>
      <c r="E66" s="282"/>
      <c r="F66" s="282"/>
      <c r="G66" s="282"/>
      <c r="H66" s="282"/>
      <c r="I66" s="282"/>
      <c r="J66" s="282"/>
      <c r="K66" s="275"/>
    </row>
    <row r="67" spans="2:11" s="1" customFormat="1" ht="15" customHeight="1">
      <c r="B67" s="273"/>
      <c r="C67" s="279"/>
      <c r="D67" s="277" t="s">
        <v>490</v>
      </c>
      <c r="E67" s="277"/>
      <c r="F67" s="277"/>
      <c r="G67" s="277"/>
      <c r="H67" s="277"/>
      <c r="I67" s="277"/>
      <c r="J67" s="277"/>
      <c r="K67" s="275"/>
    </row>
    <row r="68" spans="2:11" s="1" customFormat="1" ht="15" customHeight="1">
      <c r="B68" s="273"/>
      <c r="C68" s="279"/>
      <c r="D68" s="277" t="s">
        <v>491</v>
      </c>
      <c r="E68" s="277"/>
      <c r="F68" s="277"/>
      <c r="G68" s="277"/>
      <c r="H68" s="277"/>
      <c r="I68" s="277"/>
      <c r="J68" s="277"/>
      <c r="K68" s="275"/>
    </row>
    <row r="69" spans="2:11" s="1" customFormat="1" ht="15" customHeight="1">
      <c r="B69" s="273"/>
      <c r="C69" s="279"/>
      <c r="D69" s="277" t="s">
        <v>492</v>
      </c>
      <c r="E69" s="277"/>
      <c r="F69" s="277"/>
      <c r="G69" s="277"/>
      <c r="H69" s="277"/>
      <c r="I69" s="277"/>
      <c r="J69" s="277"/>
      <c r="K69" s="275"/>
    </row>
    <row r="70" spans="2:11" s="1" customFormat="1" ht="15" customHeight="1">
      <c r="B70" s="273"/>
      <c r="C70" s="279"/>
      <c r="D70" s="277" t="s">
        <v>493</v>
      </c>
      <c r="E70" s="277"/>
      <c r="F70" s="277"/>
      <c r="G70" s="277"/>
      <c r="H70" s="277"/>
      <c r="I70" s="277"/>
      <c r="J70" s="277"/>
      <c r="K70" s="275"/>
    </row>
    <row r="71" spans="2:1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pans="2:11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pans="2:11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pans="2:11" s="1" customFormat="1" ht="45" customHeight="1">
      <c r="B75" s="292"/>
      <c r="C75" s="293" t="s">
        <v>494</v>
      </c>
      <c r="D75" s="293"/>
      <c r="E75" s="293"/>
      <c r="F75" s="293"/>
      <c r="G75" s="293"/>
      <c r="H75" s="293"/>
      <c r="I75" s="293"/>
      <c r="J75" s="293"/>
      <c r="K75" s="294"/>
    </row>
    <row r="76" spans="2:11" s="1" customFormat="1" ht="17.25" customHeight="1">
      <c r="B76" s="292"/>
      <c r="C76" s="295" t="s">
        <v>495</v>
      </c>
      <c r="D76" s="295"/>
      <c r="E76" s="295"/>
      <c r="F76" s="295" t="s">
        <v>496</v>
      </c>
      <c r="G76" s="296"/>
      <c r="H76" s="295" t="s">
        <v>54</v>
      </c>
      <c r="I76" s="295" t="s">
        <v>57</v>
      </c>
      <c r="J76" s="295" t="s">
        <v>497</v>
      </c>
      <c r="K76" s="294"/>
    </row>
    <row r="77" spans="2:11" s="1" customFormat="1" ht="17.25" customHeight="1">
      <c r="B77" s="292"/>
      <c r="C77" s="297" t="s">
        <v>498</v>
      </c>
      <c r="D77" s="297"/>
      <c r="E77" s="297"/>
      <c r="F77" s="298" t="s">
        <v>499</v>
      </c>
      <c r="G77" s="299"/>
      <c r="H77" s="297"/>
      <c r="I77" s="297"/>
      <c r="J77" s="297" t="s">
        <v>500</v>
      </c>
      <c r="K77" s="294"/>
    </row>
    <row r="78" spans="2:11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2"/>
      <c r="C79" s="280" t="s">
        <v>53</v>
      </c>
      <c r="D79" s="302"/>
      <c r="E79" s="302"/>
      <c r="F79" s="303" t="s">
        <v>501</v>
      </c>
      <c r="G79" s="304"/>
      <c r="H79" s="280" t="s">
        <v>502</v>
      </c>
      <c r="I79" s="280" t="s">
        <v>503</v>
      </c>
      <c r="J79" s="280">
        <v>20</v>
      </c>
      <c r="K79" s="294"/>
    </row>
    <row r="80" spans="2:11" s="1" customFormat="1" ht="15" customHeight="1">
      <c r="B80" s="292"/>
      <c r="C80" s="280" t="s">
        <v>504</v>
      </c>
      <c r="D80" s="280"/>
      <c r="E80" s="280"/>
      <c r="F80" s="303" t="s">
        <v>501</v>
      </c>
      <c r="G80" s="304"/>
      <c r="H80" s="280" t="s">
        <v>505</v>
      </c>
      <c r="I80" s="280" t="s">
        <v>503</v>
      </c>
      <c r="J80" s="280">
        <v>120</v>
      </c>
      <c r="K80" s="294"/>
    </row>
    <row r="81" spans="2:11" s="1" customFormat="1" ht="15" customHeight="1">
      <c r="B81" s="305"/>
      <c r="C81" s="280" t="s">
        <v>506</v>
      </c>
      <c r="D81" s="280"/>
      <c r="E81" s="280"/>
      <c r="F81" s="303" t="s">
        <v>507</v>
      </c>
      <c r="G81" s="304"/>
      <c r="H81" s="280" t="s">
        <v>508</v>
      </c>
      <c r="I81" s="280" t="s">
        <v>503</v>
      </c>
      <c r="J81" s="280">
        <v>50</v>
      </c>
      <c r="K81" s="294"/>
    </row>
    <row r="82" spans="2:11" s="1" customFormat="1" ht="15" customHeight="1">
      <c r="B82" s="305"/>
      <c r="C82" s="280" t="s">
        <v>509</v>
      </c>
      <c r="D82" s="280"/>
      <c r="E82" s="280"/>
      <c r="F82" s="303" t="s">
        <v>501</v>
      </c>
      <c r="G82" s="304"/>
      <c r="H82" s="280" t="s">
        <v>510</v>
      </c>
      <c r="I82" s="280" t="s">
        <v>511</v>
      </c>
      <c r="J82" s="280"/>
      <c r="K82" s="294"/>
    </row>
    <row r="83" spans="2:11" s="1" customFormat="1" ht="15" customHeight="1">
      <c r="B83" s="305"/>
      <c r="C83" s="306" t="s">
        <v>512</v>
      </c>
      <c r="D83" s="306"/>
      <c r="E83" s="306"/>
      <c r="F83" s="307" t="s">
        <v>507</v>
      </c>
      <c r="G83" s="306"/>
      <c r="H83" s="306" t="s">
        <v>513</v>
      </c>
      <c r="I83" s="306" t="s">
        <v>503</v>
      </c>
      <c r="J83" s="306">
        <v>15</v>
      </c>
      <c r="K83" s="294"/>
    </row>
    <row r="84" spans="2:11" s="1" customFormat="1" ht="15" customHeight="1">
      <c r="B84" s="305"/>
      <c r="C84" s="306" t="s">
        <v>514</v>
      </c>
      <c r="D84" s="306"/>
      <c r="E84" s="306"/>
      <c r="F84" s="307" t="s">
        <v>507</v>
      </c>
      <c r="G84" s="306"/>
      <c r="H84" s="306" t="s">
        <v>515</v>
      </c>
      <c r="I84" s="306" t="s">
        <v>503</v>
      </c>
      <c r="J84" s="306">
        <v>15</v>
      </c>
      <c r="K84" s="294"/>
    </row>
    <row r="85" spans="2:11" s="1" customFormat="1" ht="15" customHeight="1">
      <c r="B85" s="305"/>
      <c r="C85" s="306" t="s">
        <v>516</v>
      </c>
      <c r="D85" s="306"/>
      <c r="E85" s="306"/>
      <c r="F85" s="307" t="s">
        <v>507</v>
      </c>
      <c r="G85" s="306"/>
      <c r="H85" s="306" t="s">
        <v>517</v>
      </c>
      <c r="I85" s="306" t="s">
        <v>503</v>
      </c>
      <c r="J85" s="306">
        <v>20</v>
      </c>
      <c r="K85" s="294"/>
    </row>
    <row r="86" spans="2:11" s="1" customFormat="1" ht="15" customHeight="1">
      <c r="B86" s="305"/>
      <c r="C86" s="306" t="s">
        <v>518</v>
      </c>
      <c r="D86" s="306"/>
      <c r="E86" s="306"/>
      <c r="F86" s="307" t="s">
        <v>507</v>
      </c>
      <c r="G86" s="306"/>
      <c r="H86" s="306" t="s">
        <v>519</v>
      </c>
      <c r="I86" s="306" t="s">
        <v>503</v>
      </c>
      <c r="J86" s="306">
        <v>20</v>
      </c>
      <c r="K86" s="294"/>
    </row>
    <row r="87" spans="2:11" s="1" customFormat="1" ht="15" customHeight="1">
      <c r="B87" s="305"/>
      <c r="C87" s="280" t="s">
        <v>520</v>
      </c>
      <c r="D87" s="280"/>
      <c r="E87" s="280"/>
      <c r="F87" s="303" t="s">
        <v>507</v>
      </c>
      <c r="G87" s="304"/>
      <c r="H87" s="280" t="s">
        <v>521</v>
      </c>
      <c r="I87" s="280" t="s">
        <v>503</v>
      </c>
      <c r="J87" s="280">
        <v>50</v>
      </c>
      <c r="K87" s="294"/>
    </row>
    <row r="88" spans="2:11" s="1" customFormat="1" ht="15" customHeight="1">
      <c r="B88" s="305"/>
      <c r="C88" s="280" t="s">
        <v>522</v>
      </c>
      <c r="D88" s="280"/>
      <c r="E88" s="280"/>
      <c r="F88" s="303" t="s">
        <v>507</v>
      </c>
      <c r="G88" s="304"/>
      <c r="H88" s="280" t="s">
        <v>523</v>
      </c>
      <c r="I88" s="280" t="s">
        <v>503</v>
      </c>
      <c r="J88" s="280">
        <v>20</v>
      </c>
      <c r="K88" s="294"/>
    </row>
    <row r="89" spans="2:11" s="1" customFormat="1" ht="15" customHeight="1">
      <c r="B89" s="305"/>
      <c r="C89" s="280" t="s">
        <v>524</v>
      </c>
      <c r="D89" s="280"/>
      <c r="E89" s="280"/>
      <c r="F89" s="303" t="s">
        <v>507</v>
      </c>
      <c r="G89" s="304"/>
      <c r="H89" s="280" t="s">
        <v>525</v>
      </c>
      <c r="I89" s="280" t="s">
        <v>503</v>
      </c>
      <c r="J89" s="280">
        <v>20</v>
      </c>
      <c r="K89" s="294"/>
    </row>
    <row r="90" spans="2:11" s="1" customFormat="1" ht="15" customHeight="1">
      <c r="B90" s="305"/>
      <c r="C90" s="280" t="s">
        <v>526</v>
      </c>
      <c r="D90" s="280"/>
      <c r="E90" s="280"/>
      <c r="F90" s="303" t="s">
        <v>507</v>
      </c>
      <c r="G90" s="304"/>
      <c r="H90" s="280" t="s">
        <v>527</v>
      </c>
      <c r="I90" s="280" t="s">
        <v>503</v>
      </c>
      <c r="J90" s="280">
        <v>50</v>
      </c>
      <c r="K90" s="294"/>
    </row>
    <row r="91" spans="2:11" s="1" customFormat="1" ht="15" customHeight="1">
      <c r="B91" s="305"/>
      <c r="C91" s="280" t="s">
        <v>528</v>
      </c>
      <c r="D91" s="280"/>
      <c r="E91" s="280"/>
      <c r="F91" s="303" t="s">
        <v>507</v>
      </c>
      <c r="G91" s="304"/>
      <c r="H91" s="280" t="s">
        <v>528</v>
      </c>
      <c r="I91" s="280" t="s">
        <v>503</v>
      </c>
      <c r="J91" s="280">
        <v>50</v>
      </c>
      <c r="K91" s="294"/>
    </row>
    <row r="92" spans="2:11" s="1" customFormat="1" ht="15" customHeight="1">
      <c r="B92" s="305"/>
      <c r="C92" s="280" t="s">
        <v>529</v>
      </c>
      <c r="D92" s="280"/>
      <c r="E92" s="280"/>
      <c r="F92" s="303" t="s">
        <v>507</v>
      </c>
      <c r="G92" s="304"/>
      <c r="H92" s="280" t="s">
        <v>530</v>
      </c>
      <c r="I92" s="280" t="s">
        <v>503</v>
      </c>
      <c r="J92" s="280">
        <v>255</v>
      </c>
      <c r="K92" s="294"/>
    </row>
    <row r="93" spans="2:11" s="1" customFormat="1" ht="15" customHeight="1">
      <c r="B93" s="305"/>
      <c r="C93" s="280" t="s">
        <v>531</v>
      </c>
      <c r="D93" s="280"/>
      <c r="E93" s="280"/>
      <c r="F93" s="303" t="s">
        <v>501</v>
      </c>
      <c r="G93" s="304"/>
      <c r="H93" s="280" t="s">
        <v>532</v>
      </c>
      <c r="I93" s="280" t="s">
        <v>533</v>
      </c>
      <c r="J93" s="280"/>
      <c r="K93" s="294"/>
    </row>
    <row r="94" spans="2:11" s="1" customFormat="1" ht="15" customHeight="1">
      <c r="B94" s="305"/>
      <c r="C94" s="280" t="s">
        <v>534</v>
      </c>
      <c r="D94" s="280"/>
      <c r="E94" s="280"/>
      <c r="F94" s="303" t="s">
        <v>501</v>
      </c>
      <c r="G94" s="304"/>
      <c r="H94" s="280" t="s">
        <v>535</v>
      </c>
      <c r="I94" s="280" t="s">
        <v>536</v>
      </c>
      <c r="J94" s="280"/>
      <c r="K94" s="294"/>
    </row>
    <row r="95" spans="2:11" s="1" customFormat="1" ht="15" customHeight="1">
      <c r="B95" s="305"/>
      <c r="C95" s="280" t="s">
        <v>537</v>
      </c>
      <c r="D95" s="280"/>
      <c r="E95" s="280"/>
      <c r="F95" s="303" t="s">
        <v>501</v>
      </c>
      <c r="G95" s="304"/>
      <c r="H95" s="280" t="s">
        <v>537</v>
      </c>
      <c r="I95" s="280" t="s">
        <v>536</v>
      </c>
      <c r="J95" s="280"/>
      <c r="K95" s="294"/>
    </row>
    <row r="96" spans="2:11" s="1" customFormat="1" ht="15" customHeight="1">
      <c r="B96" s="305"/>
      <c r="C96" s="280" t="s">
        <v>38</v>
      </c>
      <c r="D96" s="280"/>
      <c r="E96" s="280"/>
      <c r="F96" s="303" t="s">
        <v>501</v>
      </c>
      <c r="G96" s="304"/>
      <c r="H96" s="280" t="s">
        <v>538</v>
      </c>
      <c r="I96" s="280" t="s">
        <v>536</v>
      </c>
      <c r="J96" s="280"/>
      <c r="K96" s="294"/>
    </row>
    <row r="97" spans="2:11" s="1" customFormat="1" ht="15" customHeight="1">
      <c r="B97" s="305"/>
      <c r="C97" s="280" t="s">
        <v>48</v>
      </c>
      <c r="D97" s="280"/>
      <c r="E97" s="280"/>
      <c r="F97" s="303" t="s">
        <v>501</v>
      </c>
      <c r="G97" s="304"/>
      <c r="H97" s="280" t="s">
        <v>539</v>
      </c>
      <c r="I97" s="280" t="s">
        <v>536</v>
      </c>
      <c r="J97" s="280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pans="2:1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pans="2:11" s="1" customFormat="1" ht="45" customHeight="1">
      <c r="B102" s="292"/>
      <c r="C102" s="293" t="s">
        <v>540</v>
      </c>
      <c r="D102" s="293"/>
      <c r="E102" s="293"/>
      <c r="F102" s="293"/>
      <c r="G102" s="293"/>
      <c r="H102" s="293"/>
      <c r="I102" s="293"/>
      <c r="J102" s="293"/>
      <c r="K102" s="294"/>
    </row>
    <row r="103" spans="2:11" s="1" customFormat="1" ht="17.25" customHeight="1">
      <c r="B103" s="292"/>
      <c r="C103" s="295" t="s">
        <v>495</v>
      </c>
      <c r="D103" s="295"/>
      <c r="E103" s="295"/>
      <c r="F103" s="295" t="s">
        <v>496</v>
      </c>
      <c r="G103" s="296"/>
      <c r="H103" s="295" t="s">
        <v>54</v>
      </c>
      <c r="I103" s="295" t="s">
        <v>57</v>
      </c>
      <c r="J103" s="295" t="s">
        <v>497</v>
      </c>
      <c r="K103" s="294"/>
    </row>
    <row r="104" spans="2:11" s="1" customFormat="1" ht="17.25" customHeight="1">
      <c r="B104" s="292"/>
      <c r="C104" s="297" t="s">
        <v>498</v>
      </c>
      <c r="D104" s="297"/>
      <c r="E104" s="297"/>
      <c r="F104" s="298" t="s">
        <v>499</v>
      </c>
      <c r="G104" s="299"/>
      <c r="H104" s="297"/>
      <c r="I104" s="297"/>
      <c r="J104" s="297" t="s">
        <v>500</v>
      </c>
      <c r="K104" s="294"/>
    </row>
    <row r="105" spans="2:11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2"/>
      <c r="C106" s="280" t="s">
        <v>53</v>
      </c>
      <c r="D106" s="302"/>
      <c r="E106" s="302"/>
      <c r="F106" s="303" t="s">
        <v>501</v>
      </c>
      <c r="G106" s="280"/>
      <c r="H106" s="280" t="s">
        <v>541</v>
      </c>
      <c r="I106" s="280" t="s">
        <v>503</v>
      </c>
      <c r="J106" s="280">
        <v>20</v>
      </c>
      <c r="K106" s="294"/>
    </row>
    <row r="107" spans="2:11" s="1" customFormat="1" ht="15" customHeight="1">
      <c r="B107" s="292"/>
      <c r="C107" s="280" t="s">
        <v>504</v>
      </c>
      <c r="D107" s="280"/>
      <c r="E107" s="280"/>
      <c r="F107" s="303" t="s">
        <v>501</v>
      </c>
      <c r="G107" s="280"/>
      <c r="H107" s="280" t="s">
        <v>541</v>
      </c>
      <c r="I107" s="280" t="s">
        <v>503</v>
      </c>
      <c r="J107" s="280">
        <v>120</v>
      </c>
      <c r="K107" s="294"/>
    </row>
    <row r="108" spans="2:11" s="1" customFormat="1" ht="15" customHeight="1">
      <c r="B108" s="305"/>
      <c r="C108" s="280" t="s">
        <v>506</v>
      </c>
      <c r="D108" s="280"/>
      <c r="E108" s="280"/>
      <c r="F108" s="303" t="s">
        <v>507</v>
      </c>
      <c r="G108" s="280"/>
      <c r="H108" s="280" t="s">
        <v>541</v>
      </c>
      <c r="I108" s="280" t="s">
        <v>503</v>
      </c>
      <c r="J108" s="280">
        <v>50</v>
      </c>
      <c r="K108" s="294"/>
    </row>
    <row r="109" spans="2:11" s="1" customFormat="1" ht="15" customHeight="1">
      <c r="B109" s="305"/>
      <c r="C109" s="280" t="s">
        <v>509</v>
      </c>
      <c r="D109" s="280"/>
      <c r="E109" s="280"/>
      <c r="F109" s="303" t="s">
        <v>501</v>
      </c>
      <c r="G109" s="280"/>
      <c r="H109" s="280" t="s">
        <v>541</v>
      </c>
      <c r="I109" s="280" t="s">
        <v>511</v>
      </c>
      <c r="J109" s="280"/>
      <c r="K109" s="294"/>
    </row>
    <row r="110" spans="2:11" s="1" customFormat="1" ht="15" customHeight="1">
      <c r="B110" s="305"/>
      <c r="C110" s="280" t="s">
        <v>520</v>
      </c>
      <c r="D110" s="280"/>
      <c r="E110" s="280"/>
      <c r="F110" s="303" t="s">
        <v>507</v>
      </c>
      <c r="G110" s="280"/>
      <c r="H110" s="280" t="s">
        <v>541</v>
      </c>
      <c r="I110" s="280" t="s">
        <v>503</v>
      </c>
      <c r="J110" s="280">
        <v>50</v>
      </c>
      <c r="K110" s="294"/>
    </row>
    <row r="111" spans="2:11" s="1" customFormat="1" ht="15" customHeight="1">
      <c r="B111" s="305"/>
      <c r="C111" s="280" t="s">
        <v>528</v>
      </c>
      <c r="D111" s="280"/>
      <c r="E111" s="280"/>
      <c r="F111" s="303" t="s">
        <v>507</v>
      </c>
      <c r="G111" s="280"/>
      <c r="H111" s="280" t="s">
        <v>541</v>
      </c>
      <c r="I111" s="280" t="s">
        <v>503</v>
      </c>
      <c r="J111" s="280">
        <v>50</v>
      </c>
      <c r="K111" s="294"/>
    </row>
    <row r="112" spans="2:11" s="1" customFormat="1" ht="15" customHeight="1">
      <c r="B112" s="305"/>
      <c r="C112" s="280" t="s">
        <v>526</v>
      </c>
      <c r="D112" s="280"/>
      <c r="E112" s="280"/>
      <c r="F112" s="303" t="s">
        <v>507</v>
      </c>
      <c r="G112" s="280"/>
      <c r="H112" s="280" t="s">
        <v>541</v>
      </c>
      <c r="I112" s="280" t="s">
        <v>503</v>
      </c>
      <c r="J112" s="280">
        <v>50</v>
      </c>
      <c r="K112" s="294"/>
    </row>
    <row r="113" spans="2:11" s="1" customFormat="1" ht="15" customHeight="1">
      <c r="B113" s="305"/>
      <c r="C113" s="280" t="s">
        <v>53</v>
      </c>
      <c r="D113" s="280"/>
      <c r="E113" s="280"/>
      <c r="F113" s="303" t="s">
        <v>501</v>
      </c>
      <c r="G113" s="280"/>
      <c r="H113" s="280" t="s">
        <v>542</v>
      </c>
      <c r="I113" s="280" t="s">
        <v>503</v>
      </c>
      <c r="J113" s="280">
        <v>20</v>
      </c>
      <c r="K113" s="294"/>
    </row>
    <row r="114" spans="2:11" s="1" customFormat="1" ht="15" customHeight="1">
      <c r="B114" s="305"/>
      <c r="C114" s="280" t="s">
        <v>543</v>
      </c>
      <c r="D114" s="280"/>
      <c r="E114" s="280"/>
      <c r="F114" s="303" t="s">
        <v>501</v>
      </c>
      <c r="G114" s="280"/>
      <c r="H114" s="280" t="s">
        <v>544</v>
      </c>
      <c r="I114" s="280" t="s">
        <v>503</v>
      </c>
      <c r="J114" s="280">
        <v>120</v>
      </c>
      <c r="K114" s="294"/>
    </row>
    <row r="115" spans="2:11" s="1" customFormat="1" ht="15" customHeight="1">
      <c r="B115" s="305"/>
      <c r="C115" s="280" t="s">
        <v>38</v>
      </c>
      <c r="D115" s="280"/>
      <c r="E115" s="280"/>
      <c r="F115" s="303" t="s">
        <v>501</v>
      </c>
      <c r="G115" s="280"/>
      <c r="H115" s="280" t="s">
        <v>545</v>
      </c>
      <c r="I115" s="280" t="s">
        <v>536</v>
      </c>
      <c r="J115" s="280"/>
      <c r="K115" s="294"/>
    </row>
    <row r="116" spans="2:11" s="1" customFormat="1" ht="15" customHeight="1">
      <c r="B116" s="305"/>
      <c r="C116" s="280" t="s">
        <v>48</v>
      </c>
      <c r="D116" s="280"/>
      <c r="E116" s="280"/>
      <c r="F116" s="303" t="s">
        <v>501</v>
      </c>
      <c r="G116" s="280"/>
      <c r="H116" s="280" t="s">
        <v>546</v>
      </c>
      <c r="I116" s="280" t="s">
        <v>536</v>
      </c>
      <c r="J116" s="280"/>
      <c r="K116" s="294"/>
    </row>
    <row r="117" spans="2:11" s="1" customFormat="1" ht="15" customHeight="1">
      <c r="B117" s="305"/>
      <c r="C117" s="280" t="s">
        <v>57</v>
      </c>
      <c r="D117" s="280"/>
      <c r="E117" s="280"/>
      <c r="F117" s="303" t="s">
        <v>501</v>
      </c>
      <c r="G117" s="280"/>
      <c r="H117" s="280" t="s">
        <v>547</v>
      </c>
      <c r="I117" s="280" t="s">
        <v>548</v>
      </c>
      <c r="J117" s="280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271" t="s">
        <v>549</v>
      </c>
      <c r="D122" s="271"/>
      <c r="E122" s="271"/>
      <c r="F122" s="271"/>
      <c r="G122" s="271"/>
      <c r="H122" s="271"/>
      <c r="I122" s="271"/>
      <c r="J122" s="271"/>
      <c r="K122" s="322"/>
    </row>
    <row r="123" spans="2:11" s="1" customFormat="1" ht="17.25" customHeight="1">
      <c r="B123" s="323"/>
      <c r="C123" s="295" t="s">
        <v>495</v>
      </c>
      <c r="D123" s="295"/>
      <c r="E123" s="295"/>
      <c r="F123" s="295" t="s">
        <v>496</v>
      </c>
      <c r="G123" s="296"/>
      <c r="H123" s="295" t="s">
        <v>54</v>
      </c>
      <c r="I123" s="295" t="s">
        <v>57</v>
      </c>
      <c r="J123" s="295" t="s">
        <v>497</v>
      </c>
      <c r="K123" s="324"/>
    </row>
    <row r="124" spans="2:11" s="1" customFormat="1" ht="17.25" customHeight="1">
      <c r="B124" s="323"/>
      <c r="C124" s="297" t="s">
        <v>498</v>
      </c>
      <c r="D124" s="297"/>
      <c r="E124" s="297"/>
      <c r="F124" s="298" t="s">
        <v>499</v>
      </c>
      <c r="G124" s="299"/>
      <c r="H124" s="297"/>
      <c r="I124" s="297"/>
      <c r="J124" s="297" t="s">
        <v>500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0" t="s">
        <v>504</v>
      </c>
      <c r="D126" s="302"/>
      <c r="E126" s="302"/>
      <c r="F126" s="303" t="s">
        <v>501</v>
      </c>
      <c r="G126" s="280"/>
      <c r="H126" s="280" t="s">
        <v>541</v>
      </c>
      <c r="I126" s="280" t="s">
        <v>503</v>
      </c>
      <c r="J126" s="280">
        <v>120</v>
      </c>
      <c r="K126" s="328"/>
    </row>
    <row r="127" spans="2:11" s="1" customFormat="1" ht="15" customHeight="1">
      <c r="B127" s="325"/>
      <c r="C127" s="280" t="s">
        <v>550</v>
      </c>
      <c r="D127" s="280"/>
      <c r="E127" s="280"/>
      <c r="F127" s="303" t="s">
        <v>501</v>
      </c>
      <c r="G127" s="280"/>
      <c r="H127" s="280" t="s">
        <v>551</v>
      </c>
      <c r="I127" s="280" t="s">
        <v>503</v>
      </c>
      <c r="J127" s="280" t="s">
        <v>552</v>
      </c>
      <c r="K127" s="328"/>
    </row>
    <row r="128" spans="2:11" s="1" customFormat="1" ht="15" customHeight="1">
      <c r="B128" s="325"/>
      <c r="C128" s="280" t="s">
        <v>449</v>
      </c>
      <c r="D128" s="280"/>
      <c r="E128" s="280"/>
      <c r="F128" s="303" t="s">
        <v>501</v>
      </c>
      <c r="G128" s="280"/>
      <c r="H128" s="280" t="s">
        <v>553</v>
      </c>
      <c r="I128" s="280" t="s">
        <v>503</v>
      </c>
      <c r="J128" s="280" t="s">
        <v>552</v>
      </c>
      <c r="K128" s="328"/>
    </row>
    <row r="129" spans="2:11" s="1" customFormat="1" ht="15" customHeight="1">
      <c r="B129" s="325"/>
      <c r="C129" s="280" t="s">
        <v>512</v>
      </c>
      <c r="D129" s="280"/>
      <c r="E129" s="280"/>
      <c r="F129" s="303" t="s">
        <v>507</v>
      </c>
      <c r="G129" s="280"/>
      <c r="H129" s="280" t="s">
        <v>513</v>
      </c>
      <c r="I129" s="280" t="s">
        <v>503</v>
      </c>
      <c r="J129" s="280">
        <v>15</v>
      </c>
      <c r="K129" s="328"/>
    </row>
    <row r="130" spans="2:11" s="1" customFormat="1" ht="15" customHeight="1">
      <c r="B130" s="325"/>
      <c r="C130" s="306" t="s">
        <v>514</v>
      </c>
      <c r="D130" s="306"/>
      <c r="E130" s="306"/>
      <c r="F130" s="307" t="s">
        <v>507</v>
      </c>
      <c r="G130" s="306"/>
      <c r="H130" s="306" t="s">
        <v>515</v>
      </c>
      <c r="I130" s="306" t="s">
        <v>503</v>
      </c>
      <c r="J130" s="306">
        <v>15</v>
      </c>
      <c r="K130" s="328"/>
    </row>
    <row r="131" spans="2:11" s="1" customFormat="1" ht="15" customHeight="1">
      <c r="B131" s="325"/>
      <c r="C131" s="306" t="s">
        <v>516</v>
      </c>
      <c r="D131" s="306"/>
      <c r="E131" s="306"/>
      <c r="F131" s="307" t="s">
        <v>507</v>
      </c>
      <c r="G131" s="306"/>
      <c r="H131" s="306" t="s">
        <v>517</v>
      </c>
      <c r="I131" s="306" t="s">
        <v>503</v>
      </c>
      <c r="J131" s="306">
        <v>20</v>
      </c>
      <c r="K131" s="328"/>
    </row>
    <row r="132" spans="2:11" s="1" customFormat="1" ht="15" customHeight="1">
      <c r="B132" s="325"/>
      <c r="C132" s="306" t="s">
        <v>518</v>
      </c>
      <c r="D132" s="306"/>
      <c r="E132" s="306"/>
      <c r="F132" s="307" t="s">
        <v>507</v>
      </c>
      <c r="G132" s="306"/>
      <c r="H132" s="306" t="s">
        <v>519</v>
      </c>
      <c r="I132" s="306" t="s">
        <v>503</v>
      </c>
      <c r="J132" s="306">
        <v>20</v>
      </c>
      <c r="K132" s="328"/>
    </row>
    <row r="133" spans="2:11" s="1" customFormat="1" ht="15" customHeight="1">
      <c r="B133" s="325"/>
      <c r="C133" s="280" t="s">
        <v>506</v>
      </c>
      <c r="D133" s="280"/>
      <c r="E133" s="280"/>
      <c r="F133" s="303" t="s">
        <v>507</v>
      </c>
      <c r="G133" s="280"/>
      <c r="H133" s="280" t="s">
        <v>541</v>
      </c>
      <c r="I133" s="280" t="s">
        <v>503</v>
      </c>
      <c r="J133" s="280">
        <v>50</v>
      </c>
      <c r="K133" s="328"/>
    </row>
    <row r="134" spans="2:11" s="1" customFormat="1" ht="15" customHeight="1">
      <c r="B134" s="325"/>
      <c r="C134" s="280" t="s">
        <v>520</v>
      </c>
      <c r="D134" s="280"/>
      <c r="E134" s="280"/>
      <c r="F134" s="303" t="s">
        <v>507</v>
      </c>
      <c r="G134" s="280"/>
      <c r="H134" s="280" t="s">
        <v>541</v>
      </c>
      <c r="I134" s="280" t="s">
        <v>503</v>
      </c>
      <c r="J134" s="280">
        <v>50</v>
      </c>
      <c r="K134" s="328"/>
    </row>
    <row r="135" spans="2:11" s="1" customFormat="1" ht="15" customHeight="1">
      <c r="B135" s="325"/>
      <c r="C135" s="280" t="s">
        <v>526</v>
      </c>
      <c r="D135" s="280"/>
      <c r="E135" s="280"/>
      <c r="F135" s="303" t="s">
        <v>507</v>
      </c>
      <c r="G135" s="280"/>
      <c r="H135" s="280" t="s">
        <v>541</v>
      </c>
      <c r="I135" s="280" t="s">
        <v>503</v>
      </c>
      <c r="J135" s="280">
        <v>50</v>
      </c>
      <c r="K135" s="328"/>
    </row>
    <row r="136" spans="2:11" s="1" customFormat="1" ht="15" customHeight="1">
      <c r="B136" s="325"/>
      <c r="C136" s="280" t="s">
        <v>528</v>
      </c>
      <c r="D136" s="280"/>
      <c r="E136" s="280"/>
      <c r="F136" s="303" t="s">
        <v>507</v>
      </c>
      <c r="G136" s="280"/>
      <c r="H136" s="280" t="s">
        <v>541</v>
      </c>
      <c r="I136" s="280" t="s">
        <v>503</v>
      </c>
      <c r="J136" s="280">
        <v>50</v>
      </c>
      <c r="K136" s="328"/>
    </row>
    <row r="137" spans="2:11" s="1" customFormat="1" ht="15" customHeight="1">
      <c r="B137" s="325"/>
      <c r="C137" s="280" t="s">
        <v>529</v>
      </c>
      <c r="D137" s="280"/>
      <c r="E137" s="280"/>
      <c r="F137" s="303" t="s">
        <v>507</v>
      </c>
      <c r="G137" s="280"/>
      <c r="H137" s="280" t="s">
        <v>554</v>
      </c>
      <c r="I137" s="280" t="s">
        <v>503</v>
      </c>
      <c r="J137" s="280">
        <v>255</v>
      </c>
      <c r="K137" s="328"/>
    </row>
    <row r="138" spans="2:11" s="1" customFormat="1" ht="15" customHeight="1">
      <c r="B138" s="325"/>
      <c r="C138" s="280" t="s">
        <v>531</v>
      </c>
      <c r="D138" s="280"/>
      <c r="E138" s="280"/>
      <c r="F138" s="303" t="s">
        <v>501</v>
      </c>
      <c r="G138" s="280"/>
      <c r="H138" s="280" t="s">
        <v>555</v>
      </c>
      <c r="I138" s="280" t="s">
        <v>533</v>
      </c>
      <c r="J138" s="280"/>
      <c r="K138" s="328"/>
    </row>
    <row r="139" spans="2:11" s="1" customFormat="1" ht="15" customHeight="1">
      <c r="B139" s="325"/>
      <c r="C139" s="280" t="s">
        <v>534</v>
      </c>
      <c r="D139" s="280"/>
      <c r="E139" s="280"/>
      <c r="F139" s="303" t="s">
        <v>501</v>
      </c>
      <c r="G139" s="280"/>
      <c r="H139" s="280" t="s">
        <v>556</v>
      </c>
      <c r="I139" s="280" t="s">
        <v>536</v>
      </c>
      <c r="J139" s="280"/>
      <c r="K139" s="328"/>
    </row>
    <row r="140" spans="2:11" s="1" customFormat="1" ht="15" customHeight="1">
      <c r="B140" s="325"/>
      <c r="C140" s="280" t="s">
        <v>537</v>
      </c>
      <c r="D140" s="280"/>
      <c r="E140" s="280"/>
      <c r="F140" s="303" t="s">
        <v>501</v>
      </c>
      <c r="G140" s="280"/>
      <c r="H140" s="280" t="s">
        <v>537</v>
      </c>
      <c r="I140" s="280" t="s">
        <v>536</v>
      </c>
      <c r="J140" s="280"/>
      <c r="K140" s="328"/>
    </row>
    <row r="141" spans="2:11" s="1" customFormat="1" ht="15" customHeight="1">
      <c r="B141" s="325"/>
      <c r="C141" s="280" t="s">
        <v>38</v>
      </c>
      <c r="D141" s="280"/>
      <c r="E141" s="280"/>
      <c r="F141" s="303" t="s">
        <v>501</v>
      </c>
      <c r="G141" s="280"/>
      <c r="H141" s="280" t="s">
        <v>557</v>
      </c>
      <c r="I141" s="280" t="s">
        <v>536</v>
      </c>
      <c r="J141" s="280"/>
      <c r="K141" s="328"/>
    </row>
    <row r="142" spans="2:11" s="1" customFormat="1" ht="15" customHeight="1">
      <c r="B142" s="325"/>
      <c r="C142" s="280" t="s">
        <v>558</v>
      </c>
      <c r="D142" s="280"/>
      <c r="E142" s="280"/>
      <c r="F142" s="303" t="s">
        <v>501</v>
      </c>
      <c r="G142" s="280"/>
      <c r="H142" s="280" t="s">
        <v>559</v>
      </c>
      <c r="I142" s="280" t="s">
        <v>536</v>
      </c>
      <c r="J142" s="280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pans="2:11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pans="2:11" s="1" customFormat="1" ht="45" customHeight="1">
      <c r="B147" s="292"/>
      <c r="C147" s="293" t="s">
        <v>560</v>
      </c>
      <c r="D147" s="293"/>
      <c r="E147" s="293"/>
      <c r="F147" s="293"/>
      <c r="G147" s="293"/>
      <c r="H147" s="293"/>
      <c r="I147" s="293"/>
      <c r="J147" s="293"/>
      <c r="K147" s="294"/>
    </row>
    <row r="148" spans="2:11" s="1" customFormat="1" ht="17.25" customHeight="1">
      <c r="B148" s="292"/>
      <c r="C148" s="295" t="s">
        <v>495</v>
      </c>
      <c r="D148" s="295"/>
      <c r="E148" s="295"/>
      <c r="F148" s="295" t="s">
        <v>496</v>
      </c>
      <c r="G148" s="296"/>
      <c r="H148" s="295" t="s">
        <v>54</v>
      </c>
      <c r="I148" s="295" t="s">
        <v>57</v>
      </c>
      <c r="J148" s="295" t="s">
        <v>497</v>
      </c>
      <c r="K148" s="294"/>
    </row>
    <row r="149" spans="2:11" s="1" customFormat="1" ht="17.25" customHeight="1">
      <c r="B149" s="292"/>
      <c r="C149" s="297" t="s">
        <v>498</v>
      </c>
      <c r="D149" s="297"/>
      <c r="E149" s="297"/>
      <c r="F149" s="298" t="s">
        <v>499</v>
      </c>
      <c r="G149" s="299"/>
      <c r="H149" s="297"/>
      <c r="I149" s="297"/>
      <c r="J149" s="297" t="s">
        <v>500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504</v>
      </c>
      <c r="D151" s="280"/>
      <c r="E151" s="280"/>
      <c r="F151" s="333" t="s">
        <v>501</v>
      </c>
      <c r="G151" s="280"/>
      <c r="H151" s="332" t="s">
        <v>541</v>
      </c>
      <c r="I151" s="332" t="s">
        <v>503</v>
      </c>
      <c r="J151" s="332">
        <v>120</v>
      </c>
      <c r="K151" s="328"/>
    </row>
    <row r="152" spans="2:11" s="1" customFormat="1" ht="15" customHeight="1">
      <c r="B152" s="305"/>
      <c r="C152" s="332" t="s">
        <v>550</v>
      </c>
      <c r="D152" s="280"/>
      <c r="E152" s="280"/>
      <c r="F152" s="333" t="s">
        <v>501</v>
      </c>
      <c r="G152" s="280"/>
      <c r="H152" s="332" t="s">
        <v>561</v>
      </c>
      <c r="I152" s="332" t="s">
        <v>503</v>
      </c>
      <c r="J152" s="332" t="s">
        <v>552</v>
      </c>
      <c r="K152" s="328"/>
    </row>
    <row r="153" spans="2:11" s="1" customFormat="1" ht="15" customHeight="1">
      <c r="B153" s="305"/>
      <c r="C153" s="332" t="s">
        <v>449</v>
      </c>
      <c r="D153" s="280"/>
      <c r="E153" s="280"/>
      <c r="F153" s="333" t="s">
        <v>501</v>
      </c>
      <c r="G153" s="280"/>
      <c r="H153" s="332" t="s">
        <v>562</v>
      </c>
      <c r="I153" s="332" t="s">
        <v>503</v>
      </c>
      <c r="J153" s="332" t="s">
        <v>552</v>
      </c>
      <c r="K153" s="328"/>
    </row>
    <row r="154" spans="2:11" s="1" customFormat="1" ht="15" customHeight="1">
      <c r="B154" s="305"/>
      <c r="C154" s="332" t="s">
        <v>506</v>
      </c>
      <c r="D154" s="280"/>
      <c r="E154" s="280"/>
      <c r="F154" s="333" t="s">
        <v>507</v>
      </c>
      <c r="G154" s="280"/>
      <c r="H154" s="332" t="s">
        <v>541</v>
      </c>
      <c r="I154" s="332" t="s">
        <v>503</v>
      </c>
      <c r="J154" s="332">
        <v>50</v>
      </c>
      <c r="K154" s="328"/>
    </row>
    <row r="155" spans="2:11" s="1" customFormat="1" ht="15" customHeight="1">
      <c r="B155" s="305"/>
      <c r="C155" s="332" t="s">
        <v>509</v>
      </c>
      <c r="D155" s="280"/>
      <c r="E155" s="280"/>
      <c r="F155" s="333" t="s">
        <v>501</v>
      </c>
      <c r="G155" s="280"/>
      <c r="H155" s="332" t="s">
        <v>541</v>
      </c>
      <c r="I155" s="332" t="s">
        <v>511</v>
      </c>
      <c r="J155" s="332"/>
      <c r="K155" s="328"/>
    </row>
    <row r="156" spans="2:11" s="1" customFormat="1" ht="15" customHeight="1">
      <c r="B156" s="305"/>
      <c r="C156" s="332" t="s">
        <v>520</v>
      </c>
      <c r="D156" s="280"/>
      <c r="E156" s="280"/>
      <c r="F156" s="333" t="s">
        <v>507</v>
      </c>
      <c r="G156" s="280"/>
      <c r="H156" s="332" t="s">
        <v>541</v>
      </c>
      <c r="I156" s="332" t="s">
        <v>503</v>
      </c>
      <c r="J156" s="332">
        <v>50</v>
      </c>
      <c r="K156" s="328"/>
    </row>
    <row r="157" spans="2:11" s="1" customFormat="1" ht="15" customHeight="1">
      <c r="B157" s="305"/>
      <c r="C157" s="332" t="s">
        <v>528</v>
      </c>
      <c r="D157" s="280"/>
      <c r="E157" s="280"/>
      <c r="F157" s="333" t="s">
        <v>507</v>
      </c>
      <c r="G157" s="280"/>
      <c r="H157" s="332" t="s">
        <v>541</v>
      </c>
      <c r="I157" s="332" t="s">
        <v>503</v>
      </c>
      <c r="J157" s="332">
        <v>50</v>
      </c>
      <c r="K157" s="328"/>
    </row>
    <row r="158" spans="2:11" s="1" customFormat="1" ht="15" customHeight="1">
      <c r="B158" s="305"/>
      <c r="C158" s="332" t="s">
        <v>526</v>
      </c>
      <c r="D158" s="280"/>
      <c r="E158" s="280"/>
      <c r="F158" s="333" t="s">
        <v>507</v>
      </c>
      <c r="G158" s="280"/>
      <c r="H158" s="332" t="s">
        <v>541</v>
      </c>
      <c r="I158" s="332" t="s">
        <v>503</v>
      </c>
      <c r="J158" s="332">
        <v>50</v>
      </c>
      <c r="K158" s="328"/>
    </row>
    <row r="159" spans="2:11" s="1" customFormat="1" ht="15" customHeight="1">
      <c r="B159" s="305"/>
      <c r="C159" s="332" t="s">
        <v>82</v>
      </c>
      <c r="D159" s="280"/>
      <c r="E159" s="280"/>
      <c r="F159" s="333" t="s">
        <v>501</v>
      </c>
      <c r="G159" s="280"/>
      <c r="H159" s="332" t="s">
        <v>563</v>
      </c>
      <c r="I159" s="332" t="s">
        <v>503</v>
      </c>
      <c r="J159" s="332" t="s">
        <v>564</v>
      </c>
      <c r="K159" s="328"/>
    </row>
    <row r="160" spans="2:11" s="1" customFormat="1" ht="15" customHeight="1">
      <c r="B160" s="305"/>
      <c r="C160" s="332" t="s">
        <v>565</v>
      </c>
      <c r="D160" s="280"/>
      <c r="E160" s="280"/>
      <c r="F160" s="333" t="s">
        <v>501</v>
      </c>
      <c r="G160" s="280"/>
      <c r="H160" s="332" t="s">
        <v>566</v>
      </c>
      <c r="I160" s="332" t="s">
        <v>536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pans="2:11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pans="2:11" s="1" customFormat="1" ht="45" customHeight="1">
      <c r="B165" s="270"/>
      <c r="C165" s="271" t="s">
        <v>567</v>
      </c>
      <c r="D165" s="271"/>
      <c r="E165" s="271"/>
      <c r="F165" s="271"/>
      <c r="G165" s="271"/>
      <c r="H165" s="271"/>
      <c r="I165" s="271"/>
      <c r="J165" s="271"/>
      <c r="K165" s="272"/>
    </row>
    <row r="166" spans="2:11" s="1" customFormat="1" ht="17.25" customHeight="1">
      <c r="B166" s="270"/>
      <c r="C166" s="295" t="s">
        <v>495</v>
      </c>
      <c r="D166" s="295"/>
      <c r="E166" s="295"/>
      <c r="F166" s="295" t="s">
        <v>496</v>
      </c>
      <c r="G166" s="337"/>
      <c r="H166" s="338" t="s">
        <v>54</v>
      </c>
      <c r="I166" s="338" t="s">
        <v>57</v>
      </c>
      <c r="J166" s="295" t="s">
        <v>497</v>
      </c>
      <c r="K166" s="272"/>
    </row>
    <row r="167" spans="2:11" s="1" customFormat="1" ht="17.25" customHeight="1">
      <c r="B167" s="273"/>
      <c r="C167" s="297" t="s">
        <v>498</v>
      </c>
      <c r="D167" s="297"/>
      <c r="E167" s="297"/>
      <c r="F167" s="298" t="s">
        <v>499</v>
      </c>
      <c r="G167" s="339"/>
      <c r="H167" s="340"/>
      <c r="I167" s="340"/>
      <c r="J167" s="297" t="s">
        <v>500</v>
      </c>
      <c r="K167" s="275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0" t="s">
        <v>504</v>
      </c>
      <c r="D169" s="280"/>
      <c r="E169" s="280"/>
      <c r="F169" s="303" t="s">
        <v>501</v>
      </c>
      <c r="G169" s="280"/>
      <c r="H169" s="280" t="s">
        <v>541</v>
      </c>
      <c r="I169" s="280" t="s">
        <v>503</v>
      </c>
      <c r="J169" s="280">
        <v>120</v>
      </c>
      <c r="K169" s="328"/>
    </row>
    <row r="170" spans="2:11" s="1" customFormat="1" ht="15" customHeight="1">
      <c r="B170" s="305"/>
      <c r="C170" s="280" t="s">
        <v>550</v>
      </c>
      <c r="D170" s="280"/>
      <c r="E170" s="280"/>
      <c r="F170" s="303" t="s">
        <v>501</v>
      </c>
      <c r="G170" s="280"/>
      <c r="H170" s="280" t="s">
        <v>551</v>
      </c>
      <c r="I170" s="280" t="s">
        <v>503</v>
      </c>
      <c r="J170" s="280" t="s">
        <v>552</v>
      </c>
      <c r="K170" s="328"/>
    </row>
    <row r="171" spans="2:11" s="1" customFormat="1" ht="15" customHeight="1">
      <c r="B171" s="305"/>
      <c r="C171" s="280" t="s">
        <v>449</v>
      </c>
      <c r="D171" s="280"/>
      <c r="E171" s="280"/>
      <c r="F171" s="303" t="s">
        <v>501</v>
      </c>
      <c r="G171" s="280"/>
      <c r="H171" s="280" t="s">
        <v>568</v>
      </c>
      <c r="I171" s="280" t="s">
        <v>503</v>
      </c>
      <c r="J171" s="280" t="s">
        <v>552</v>
      </c>
      <c r="K171" s="328"/>
    </row>
    <row r="172" spans="2:11" s="1" customFormat="1" ht="15" customHeight="1">
      <c r="B172" s="305"/>
      <c r="C172" s="280" t="s">
        <v>506</v>
      </c>
      <c r="D172" s="280"/>
      <c r="E172" s="280"/>
      <c r="F172" s="303" t="s">
        <v>507</v>
      </c>
      <c r="G172" s="280"/>
      <c r="H172" s="280" t="s">
        <v>568</v>
      </c>
      <c r="I172" s="280" t="s">
        <v>503</v>
      </c>
      <c r="J172" s="280">
        <v>50</v>
      </c>
      <c r="K172" s="328"/>
    </row>
    <row r="173" spans="2:11" s="1" customFormat="1" ht="15" customHeight="1">
      <c r="B173" s="305"/>
      <c r="C173" s="280" t="s">
        <v>509</v>
      </c>
      <c r="D173" s="280"/>
      <c r="E173" s="280"/>
      <c r="F173" s="303" t="s">
        <v>501</v>
      </c>
      <c r="G173" s="280"/>
      <c r="H173" s="280" t="s">
        <v>568</v>
      </c>
      <c r="I173" s="280" t="s">
        <v>511</v>
      </c>
      <c r="J173" s="280"/>
      <c r="K173" s="328"/>
    </row>
    <row r="174" spans="2:11" s="1" customFormat="1" ht="15" customHeight="1">
      <c r="B174" s="305"/>
      <c r="C174" s="280" t="s">
        <v>520</v>
      </c>
      <c r="D174" s="280"/>
      <c r="E174" s="280"/>
      <c r="F174" s="303" t="s">
        <v>507</v>
      </c>
      <c r="G174" s="280"/>
      <c r="H174" s="280" t="s">
        <v>568</v>
      </c>
      <c r="I174" s="280" t="s">
        <v>503</v>
      </c>
      <c r="J174" s="280">
        <v>50</v>
      </c>
      <c r="K174" s="328"/>
    </row>
    <row r="175" spans="2:11" s="1" customFormat="1" ht="15" customHeight="1">
      <c r="B175" s="305"/>
      <c r="C175" s="280" t="s">
        <v>528</v>
      </c>
      <c r="D175" s="280"/>
      <c r="E175" s="280"/>
      <c r="F175" s="303" t="s">
        <v>507</v>
      </c>
      <c r="G175" s="280"/>
      <c r="H175" s="280" t="s">
        <v>568</v>
      </c>
      <c r="I175" s="280" t="s">
        <v>503</v>
      </c>
      <c r="J175" s="280">
        <v>50</v>
      </c>
      <c r="K175" s="328"/>
    </row>
    <row r="176" spans="2:11" s="1" customFormat="1" ht="15" customHeight="1">
      <c r="B176" s="305"/>
      <c r="C176" s="280" t="s">
        <v>526</v>
      </c>
      <c r="D176" s="280"/>
      <c r="E176" s="280"/>
      <c r="F176" s="303" t="s">
        <v>507</v>
      </c>
      <c r="G176" s="280"/>
      <c r="H176" s="280" t="s">
        <v>568</v>
      </c>
      <c r="I176" s="280" t="s">
        <v>503</v>
      </c>
      <c r="J176" s="280">
        <v>50</v>
      </c>
      <c r="K176" s="328"/>
    </row>
    <row r="177" spans="2:11" s="1" customFormat="1" ht="15" customHeight="1">
      <c r="B177" s="305"/>
      <c r="C177" s="280" t="s">
        <v>98</v>
      </c>
      <c r="D177" s="280"/>
      <c r="E177" s="280"/>
      <c r="F177" s="303" t="s">
        <v>501</v>
      </c>
      <c r="G177" s="280"/>
      <c r="H177" s="280" t="s">
        <v>569</v>
      </c>
      <c r="I177" s="280" t="s">
        <v>570</v>
      </c>
      <c r="J177" s="280"/>
      <c r="K177" s="328"/>
    </row>
    <row r="178" spans="2:11" s="1" customFormat="1" ht="15" customHeight="1">
      <c r="B178" s="305"/>
      <c r="C178" s="280" t="s">
        <v>57</v>
      </c>
      <c r="D178" s="280"/>
      <c r="E178" s="280"/>
      <c r="F178" s="303" t="s">
        <v>501</v>
      </c>
      <c r="G178" s="280"/>
      <c r="H178" s="280" t="s">
        <v>571</v>
      </c>
      <c r="I178" s="280" t="s">
        <v>572</v>
      </c>
      <c r="J178" s="280">
        <v>1</v>
      </c>
      <c r="K178" s="328"/>
    </row>
    <row r="179" spans="2:11" s="1" customFormat="1" ht="15" customHeight="1">
      <c r="B179" s="305"/>
      <c r="C179" s="280" t="s">
        <v>53</v>
      </c>
      <c r="D179" s="280"/>
      <c r="E179" s="280"/>
      <c r="F179" s="303" t="s">
        <v>501</v>
      </c>
      <c r="G179" s="280"/>
      <c r="H179" s="280" t="s">
        <v>573</v>
      </c>
      <c r="I179" s="280" t="s">
        <v>503</v>
      </c>
      <c r="J179" s="280">
        <v>20</v>
      </c>
      <c r="K179" s="328"/>
    </row>
    <row r="180" spans="2:11" s="1" customFormat="1" ht="15" customHeight="1">
      <c r="B180" s="305"/>
      <c r="C180" s="280" t="s">
        <v>54</v>
      </c>
      <c r="D180" s="280"/>
      <c r="E180" s="280"/>
      <c r="F180" s="303" t="s">
        <v>501</v>
      </c>
      <c r="G180" s="280"/>
      <c r="H180" s="280" t="s">
        <v>574</v>
      </c>
      <c r="I180" s="280" t="s">
        <v>503</v>
      </c>
      <c r="J180" s="280">
        <v>255</v>
      </c>
      <c r="K180" s="328"/>
    </row>
    <row r="181" spans="2:11" s="1" customFormat="1" ht="15" customHeight="1">
      <c r="B181" s="305"/>
      <c r="C181" s="280" t="s">
        <v>99</v>
      </c>
      <c r="D181" s="280"/>
      <c r="E181" s="280"/>
      <c r="F181" s="303" t="s">
        <v>501</v>
      </c>
      <c r="G181" s="280"/>
      <c r="H181" s="280" t="s">
        <v>465</v>
      </c>
      <c r="I181" s="280" t="s">
        <v>503</v>
      </c>
      <c r="J181" s="280">
        <v>10</v>
      </c>
      <c r="K181" s="328"/>
    </row>
    <row r="182" spans="2:11" s="1" customFormat="1" ht="15" customHeight="1">
      <c r="B182" s="305"/>
      <c r="C182" s="280" t="s">
        <v>100</v>
      </c>
      <c r="D182" s="280"/>
      <c r="E182" s="280"/>
      <c r="F182" s="303" t="s">
        <v>501</v>
      </c>
      <c r="G182" s="280"/>
      <c r="H182" s="280" t="s">
        <v>575</v>
      </c>
      <c r="I182" s="280" t="s">
        <v>536</v>
      </c>
      <c r="J182" s="280"/>
      <c r="K182" s="328"/>
    </row>
    <row r="183" spans="2:11" s="1" customFormat="1" ht="15" customHeight="1">
      <c r="B183" s="305"/>
      <c r="C183" s="280" t="s">
        <v>576</v>
      </c>
      <c r="D183" s="280"/>
      <c r="E183" s="280"/>
      <c r="F183" s="303" t="s">
        <v>501</v>
      </c>
      <c r="G183" s="280"/>
      <c r="H183" s="280" t="s">
        <v>577</v>
      </c>
      <c r="I183" s="280" t="s">
        <v>536</v>
      </c>
      <c r="J183" s="280"/>
      <c r="K183" s="328"/>
    </row>
    <row r="184" spans="2:11" s="1" customFormat="1" ht="15" customHeight="1">
      <c r="B184" s="305"/>
      <c r="C184" s="280" t="s">
        <v>565</v>
      </c>
      <c r="D184" s="280"/>
      <c r="E184" s="280"/>
      <c r="F184" s="303" t="s">
        <v>501</v>
      </c>
      <c r="G184" s="280"/>
      <c r="H184" s="280" t="s">
        <v>578</v>
      </c>
      <c r="I184" s="280" t="s">
        <v>536</v>
      </c>
      <c r="J184" s="280"/>
      <c r="K184" s="328"/>
    </row>
    <row r="185" spans="2:11" s="1" customFormat="1" ht="15" customHeight="1">
      <c r="B185" s="305"/>
      <c r="C185" s="280" t="s">
        <v>102</v>
      </c>
      <c r="D185" s="280"/>
      <c r="E185" s="280"/>
      <c r="F185" s="303" t="s">
        <v>507</v>
      </c>
      <c r="G185" s="280"/>
      <c r="H185" s="280" t="s">
        <v>579</v>
      </c>
      <c r="I185" s="280" t="s">
        <v>503</v>
      </c>
      <c r="J185" s="280">
        <v>50</v>
      </c>
      <c r="K185" s="328"/>
    </row>
    <row r="186" spans="2:11" s="1" customFormat="1" ht="15" customHeight="1">
      <c r="B186" s="305"/>
      <c r="C186" s="280" t="s">
        <v>580</v>
      </c>
      <c r="D186" s="280"/>
      <c r="E186" s="280"/>
      <c r="F186" s="303" t="s">
        <v>507</v>
      </c>
      <c r="G186" s="280"/>
      <c r="H186" s="280" t="s">
        <v>581</v>
      </c>
      <c r="I186" s="280" t="s">
        <v>582</v>
      </c>
      <c r="J186" s="280"/>
      <c r="K186" s="328"/>
    </row>
    <row r="187" spans="2:11" s="1" customFormat="1" ht="15" customHeight="1">
      <c r="B187" s="305"/>
      <c r="C187" s="280" t="s">
        <v>583</v>
      </c>
      <c r="D187" s="280"/>
      <c r="E187" s="280"/>
      <c r="F187" s="303" t="s">
        <v>507</v>
      </c>
      <c r="G187" s="280"/>
      <c r="H187" s="280" t="s">
        <v>584</v>
      </c>
      <c r="I187" s="280" t="s">
        <v>582</v>
      </c>
      <c r="J187" s="280"/>
      <c r="K187" s="328"/>
    </row>
    <row r="188" spans="2:11" s="1" customFormat="1" ht="15" customHeight="1">
      <c r="B188" s="305"/>
      <c r="C188" s="280" t="s">
        <v>585</v>
      </c>
      <c r="D188" s="280"/>
      <c r="E188" s="280"/>
      <c r="F188" s="303" t="s">
        <v>507</v>
      </c>
      <c r="G188" s="280"/>
      <c r="H188" s="280" t="s">
        <v>586</v>
      </c>
      <c r="I188" s="280" t="s">
        <v>582</v>
      </c>
      <c r="J188" s="280"/>
      <c r="K188" s="328"/>
    </row>
    <row r="189" spans="2:11" s="1" customFormat="1" ht="15" customHeight="1">
      <c r="B189" s="305"/>
      <c r="C189" s="341" t="s">
        <v>587</v>
      </c>
      <c r="D189" s="280"/>
      <c r="E189" s="280"/>
      <c r="F189" s="303" t="s">
        <v>507</v>
      </c>
      <c r="G189" s="280"/>
      <c r="H189" s="280" t="s">
        <v>588</v>
      </c>
      <c r="I189" s="280" t="s">
        <v>589</v>
      </c>
      <c r="J189" s="342" t="s">
        <v>590</v>
      </c>
      <c r="K189" s="328"/>
    </row>
    <row r="190" spans="2:11" s="17" customFormat="1" ht="15" customHeight="1">
      <c r="B190" s="343"/>
      <c r="C190" s="344" t="s">
        <v>591</v>
      </c>
      <c r="D190" s="345"/>
      <c r="E190" s="345"/>
      <c r="F190" s="346" t="s">
        <v>507</v>
      </c>
      <c r="G190" s="345"/>
      <c r="H190" s="345" t="s">
        <v>592</v>
      </c>
      <c r="I190" s="345" t="s">
        <v>589</v>
      </c>
      <c r="J190" s="347" t="s">
        <v>590</v>
      </c>
      <c r="K190" s="348"/>
    </row>
    <row r="191" spans="2:11" s="1" customFormat="1" ht="15" customHeight="1">
      <c r="B191" s="305"/>
      <c r="C191" s="341" t="s">
        <v>42</v>
      </c>
      <c r="D191" s="280"/>
      <c r="E191" s="280"/>
      <c r="F191" s="303" t="s">
        <v>501</v>
      </c>
      <c r="G191" s="280"/>
      <c r="H191" s="277" t="s">
        <v>593</v>
      </c>
      <c r="I191" s="280" t="s">
        <v>594</v>
      </c>
      <c r="J191" s="280"/>
      <c r="K191" s="328"/>
    </row>
    <row r="192" spans="2:11" s="1" customFormat="1" ht="15" customHeight="1">
      <c r="B192" s="305"/>
      <c r="C192" s="341" t="s">
        <v>595</v>
      </c>
      <c r="D192" s="280"/>
      <c r="E192" s="280"/>
      <c r="F192" s="303" t="s">
        <v>501</v>
      </c>
      <c r="G192" s="280"/>
      <c r="H192" s="280" t="s">
        <v>596</v>
      </c>
      <c r="I192" s="280" t="s">
        <v>536</v>
      </c>
      <c r="J192" s="280"/>
      <c r="K192" s="328"/>
    </row>
    <row r="193" spans="2:11" s="1" customFormat="1" ht="15" customHeight="1">
      <c r="B193" s="305"/>
      <c r="C193" s="341" t="s">
        <v>597</v>
      </c>
      <c r="D193" s="280"/>
      <c r="E193" s="280"/>
      <c r="F193" s="303" t="s">
        <v>501</v>
      </c>
      <c r="G193" s="280"/>
      <c r="H193" s="280" t="s">
        <v>598</v>
      </c>
      <c r="I193" s="280" t="s">
        <v>536</v>
      </c>
      <c r="J193" s="280"/>
      <c r="K193" s="328"/>
    </row>
    <row r="194" spans="2:11" s="1" customFormat="1" ht="15" customHeight="1">
      <c r="B194" s="305"/>
      <c r="C194" s="341" t="s">
        <v>599</v>
      </c>
      <c r="D194" s="280"/>
      <c r="E194" s="280"/>
      <c r="F194" s="303" t="s">
        <v>507</v>
      </c>
      <c r="G194" s="280"/>
      <c r="H194" s="280" t="s">
        <v>600</v>
      </c>
      <c r="I194" s="280" t="s">
        <v>536</v>
      </c>
      <c r="J194" s="280"/>
      <c r="K194" s="328"/>
    </row>
    <row r="195" spans="2:11" s="1" customFormat="1" ht="15" customHeight="1">
      <c r="B195" s="334"/>
      <c r="C195" s="349"/>
      <c r="D195" s="314"/>
      <c r="E195" s="314"/>
      <c r="F195" s="314"/>
      <c r="G195" s="314"/>
      <c r="H195" s="314"/>
      <c r="I195" s="314"/>
      <c r="J195" s="314"/>
      <c r="K195" s="335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316"/>
      <c r="C197" s="326"/>
      <c r="D197" s="326"/>
      <c r="E197" s="326"/>
      <c r="F197" s="336"/>
      <c r="G197" s="326"/>
      <c r="H197" s="326"/>
      <c r="I197" s="326"/>
      <c r="J197" s="326"/>
      <c r="K197" s="316"/>
    </row>
    <row r="198" spans="2:11" s="1" customFormat="1" ht="18.75" customHeight="1">
      <c r="B198" s="288"/>
      <c r="C198" s="288"/>
      <c r="D198" s="288"/>
      <c r="E198" s="288"/>
      <c r="F198" s="288"/>
      <c r="G198" s="288"/>
      <c r="H198" s="288"/>
      <c r="I198" s="288"/>
      <c r="J198" s="288"/>
      <c r="K198" s="288"/>
    </row>
    <row r="199" spans="2:11" s="1" customFormat="1" ht="13.5">
      <c r="B199" s="267"/>
      <c r="C199" s="268"/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1">
      <c r="B200" s="270"/>
      <c r="C200" s="271" t="s">
        <v>601</v>
      </c>
      <c r="D200" s="271"/>
      <c r="E200" s="271"/>
      <c r="F200" s="271"/>
      <c r="G200" s="271"/>
      <c r="H200" s="271"/>
      <c r="I200" s="271"/>
      <c r="J200" s="271"/>
      <c r="K200" s="272"/>
    </row>
    <row r="201" spans="2:11" s="1" customFormat="1" ht="25.5" customHeight="1">
      <c r="B201" s="270"/>
      <c r="C201" s="350" t="s">
        <v>602</v>
      </c>
      <c r="D201" s="350"/>
      <c r="E201" s="350"/>
      <c r="F201" s="350" t="s">
        <v>603</v>
      </c>
      <c r="G201" s="351"/>
      <c r="H201" s="350" t="s">
        <v>604</v>
      </c>
      <c r="I201" s="350"/>
      <c r="J201" s="350"/>
      <c r="K201" s="272"/>
    </row>
    <row r="202" spans="2:11" s="1" customFormat="1" ht="5.25" customHeight="1">
      <c r="B202" s="305"/>
      <c r="C202" s="300"/>
      <c r="D202" s="300"/>
      <c r="E202" s="300"/>
      <c r="F202" s="300"/>
      <c r="G202" s="326"/>
      <c r="H202" s="300"/>
      <c r="I202" s="300"/>
      <c r="J202" s="300"/>
      <c r="K202" s="328"/>
    </row>
    <row r="203" spans="2:11" s="1" customFormat="1" ht="15" customHeight="1">
      <c r="B203" s="305"/>
      <c r="C203" s="280" t="s">
        <v>594</v>
      </c>
      <c r="D203" s="280"/>
      <c r="E203" s="280"/>
      <c r="F203" s="303" t="s">
        <v>43</v>
      </c>
      <c r="G203" s="280"/>
      <c r="H203" s="280" t="s">
        <v>605</v>
      </c>
      <c r="I203" s="280"/>
      <c r="J203" s="280"/>
      <c r="K203" s="328"/>
    </row>
    <row r="204" spans="2:11" s="1" customFormat="1" ht="15" customHeight="1">
      <c r="B204" s="305"/>
      <c r="C204" s="280"/>
      <c r="D204" s="280"/>
      <c r="E204" s="280"/>
      <c r="F204" s="303" t="s">
        <v>44</v>
      </c>
      <c r="G204" s="280"/>
      <c r="H204" s="280" t="s">
        <v>606</v>
      </c>
      <c r="I204" s="280"/>
      <c r="J204" s="280"/>
      <c r="K204" s="328"/>
    </row>
    <row r="205" spans="2:11" s="1" customFormat="1" ht="15" customHeight="1">
      <c r="B205" s="305"/>
      <c r="C205" s="280"/>
      <c r="D205" s="280"/>
      <c r="E205" s="280"/>
      <c r="F205" s="303" t="s">
        <v>47</v>
      </c>
      <c r="G205" s="280"/>
      <c r="H205" s="280" t="s">
        <v>607</v>
      </c>
      <c r="I205" s="280"/>
      <c r="J205" s="280"/>
      <c r="K205" s="328"/>
    </row>
    <row r="206" spans="2:11" s="1" customFormat="1" ht="15" customHeight="1">
      <c r="B206" s="305"/>
      <c r="C206" s="280"/>
      <c r="D206" s="280"/>
      <c r="E206" s="280"/>
      <c r="F206" s="303" t="s">
        <v>45</v>
      </c>
      <c r="G206" s="280"/>
      <c r="H206" s="280" t="s">
        <v>608</v>
      </c>
      <c r="I206" s="280"/>
      <c r="J206" s="280"/>
      <c r="K206" s="328"/>
    </row>
    <row r="207" spans="2:11" s="1" customFormat="1" ht="15" customHeight="1">
      <c r="B207" s="305"/>
      <c r="C207" s="280"/>
      <c r="D207" s="280"/>
      <c r="E207" s="280"/>
      <c r="F207" s="303" t="s">
        <v>46</v>
      </c>
      <c r="G207" s="280"/>
      <c r="H207" s="280" t="s">
        <v>609</v>
      </c>
      <c r="I207" s="280"/>
      <c r="J207" s="280"/>
      <c r="K207" s="328"/>
    </row>
    <row r="208" spans="2:11" s="1" customFormat="1" ht="15" customHeight="1">
      <c r="B208" s="305"/>
      <c r="C208" s="280"/>
      <c r="D208" s="280"/>
      <c r="E208" s="280"/>
      <c r="F208" s="303"/>
      <c r="G208" s="280"/>
      <c r="H208" s="280"/>
      <c r="I208" s="280"/>
      <c r="J208" s="280"/>
      <c r="K208" s="328"/>
    </row>
    <row r="209" spans="2:11" s="1" customFormat="1" ht="15" customHeight="1">
      <c r="B209" s="305"/>
      <c r="C209" s="280" t="s">
        <v>548</v>
      </c>
      <c r="D209" s="280"/>
      <c r="E209" s="280"/>
      <c r="F209" s="303" t="s">
        <v>76</v>
      </c>
      <c r="G209" s="280"/>
      <c r="H209" s="280" t="s">
        <v>610</v>
      </c>
      <c r="I209" s="280"/>
      <c r="J209" s="280"/>
      <c r="K209" s="328"/>
    </row>
    <row r="210" spans="2:11" s="1" customFormat="1" ht="15" customHeight="1">
      <c r="B210" s="305"/>
      <c r="C210" s="280"/>
      <c r="D210" s="280"/>
      <c r="E210" s="280"/>
      <c r="F210" s="303" t="s">
        <v>443</v>
      </c>
      <c r="G210" s="280"/>
      <c r="H210" s="280" t="s">
        <v>444</v>
      </c>
      <c r="I210" s="280"/>
      <c r="J210" s="280"/>
      <c r="K210" s="328"/>
    </row>
    <row r="211" spans="2:11" s="1" customFormat="1" ht="15" customHeight="1">
      <c r="B211" s="305"/>
      <c r="C211" s="280"/>
      <c r="D211" s="280"/>
      <c r="E211" s="280"/>
      <c r="F211" s="303" t="s">
        <v>441</v>
      </c>
      <c r="G211" s="280"/>
      <c r="H211" s="280" t="s">
        <v>611</v>
      </c>
      <c r="I211" s="280"/>
      <c r="J211" s="280"/>
      <c r="K211" s="328"/>
    </row>
    <row r="212" spans="2:11" s="1" customFormat="1" ht="15" customHeight="1">
      <c r="B212" s="352"/>
      <c r="C212" s="280"/>
      <c r="D212" s="280"/>
      <c r="E212" s="280"/>
      <c r="F212" s="303" t="s">
        <v>445</v>
      </c>
      <c r="G212" s="341"/>
      <c r="H212" s="332" t="s">
        <v>446</v>
      </c>
      <c r="I212" s="332"/>
      <c r="J212" s="332"/>
      <c r="K212" s="353"/>
    </row>
    <row r="213" spans="2:11" s="1" customFormat="1" ht="15" customHeight="1">
      <c r="B213" s="352"/>
      <c r="C213" s="280"/>
      <c r="D213" s="280"/>
      <c r="E213" s="280"/>
      <c r="F213" s="303" t="s">
        <v>447</v>
      </c>
      <c r="G213" s="341"/>
      <c r="H213" s="332" t="s">
        <v>612</v>
      </c>
      <c r="I213" s="332"/>
      <c r="J213" s="332"/>
      <c r="K213" s="353"/>
    </row>
    <row r="214" spans="2:11" s="1" customFormat="1" ht="15" customHeight="1">
      <c r="B214" s="352"/>
      <c r="C214" s="280"/>
      <c r="D214" s="280"/>
      <c r="E214" s="280"/>
      <c r="F214" s="303"/>
      <c r="G214" s="341"/>
      <c r="H214" s="332"/>
      <c r="I214" s="332"/>
      <c r="J214" s="332"/>
      <c r="K214" s="353"/>
    </row>
    <row r="215" spans="2:11" s="1" customFormat="1" ht="15" customHeight="1">
      <c r="B215" s="352"/>
      <c r="C215" s="280" t="s">
        <v>572</v>
      </c>
      <c r="D215" s="280"/>
      <c r="E215" s="280"/>
      <c r="F215" s="303">
        <v>1</v>
      </c>
      <c r="G215" s="341"/>
      <c r="H215" s="332" t="s">
        <v>613</v>
      </c>
      <c r="I215" s="332"/>
      <c r="J215" s="332"/>
      <c r="K215" s="353"/>
    </row>
    <row r="216" spans="2:11" s="1" customFormat="1" ht="15" customHeight="1">
      <c r="B216" s="352"/>
      <c r="C216" s="280"/>
      <c r="D216" s="280"/>
      <c r="E216" s="280"/>
      <c r="F216" s="303">
        <v>2</v>
      </c>
      <c r="G216" s="341"/>
      <c r="H216" s="332" t="s">
        <v>614</v>
      </c>
      <c r="I216" s="332"/>
      <c r="J216" s="332"/>
      <c r="K216" s="353"/>
    </row>
    <row r="217" spans="2:11" s="1" customFormat="1" ht="15" customHeight="1">
      <c r="B217" s="352"/>
      <c r="C217" s="280"/>
      <c r="D217" s="280"/>
      <c r="E217" s="280"/>
      <c r="F217" s="303">
        <v>3</v>
      </c>
      <c r="G217" s="341"/>
      <c r="H217" s="332" t="s">
        <v>615</v>
      </c>
      <c r="I217" s="332"/>
      <c r="J217" s="332"/>
      <c r="K217" s="353"/>
    </row>
    <row r="218" spans="2:11" s="1" customFormat="1" ht="15" customHeight="1">
      <c r="B218" s="352"/>
      <c r="C218" s="280"/>
      <c r="D218" s="280"/>
      <c r="E218" s="280"/>
      <c r="F218" s="303">
        <v>4</v>
      </c>
      <c r="G218" s="341"/>
      <c r="H218" s="332" t="s">
        <v>616</v>
      </c>
      <c r="I218" s="332"/>
      <c r="J218" s="332"/>
      <c r="K218" s="353"/>
    </row>
    <row r="219" spans="2:11" s="1" customFormat="1" ht="12.75" customHeight="1">
      <c r="B219" s="354"/>
      <c r="C219" s="355"/>
      <c r="D219" s="355"/>
      <c r="E219" s="355"/>
      <c r="F219" s="355"/>
      <c r="G219" s="355"/>
      <c r="H219" s="355"/>
      <c r="I219" s="355"/>
      <c r="J219" s="355"/>
      <c r="K219" s="35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2024-02-21T20:12:12Z</dcterms:created>
  <dcterms:modified xsi:type="dcterms:W3CDTF">2024-02-21T20:12:16Z</dcterms:modified>
  <cp:category/>
  <cp:version/>
  <cp:contentType/>
  <cp:contentStatus/>
</cp:coreProperties>
</file>